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ppicorg-my.sharepoint.com/personal/bardeen_ppic_org/Documents/Documents/Blogs/"/>
    </mc:Choice>
  </mc:AlternateContent>
  <xr:revisionPtr revIDLastSave="0" documentId="8_{76F24E49-B8F1-4B65-880D-7E3D994CB961}" xr6:coauthVersionLast="47" xr6:coauthVersionMax="47" xr10:uidLastSave="{00000000-0000-0000-0000-000000000000}"/>
  <bookViews>
    <workbookView xWindow="-120" yWindow="-120" windowWidth="29040" windowHeight="15720" xr2:uid="{AEAE88E8-15D2-44C3-B865-AC6E01D0180A}"/>
  </bookViews>
  <sheets>
    <sheet name="PPIC Sacramento Valley" sheetId="1" r:id="rId1"/>
    <sheet name="README" sheetId="5" r:id="rId2"/>
    <sheet name="Overdraft by basin" sheetId="2" r:id="rId3"/>
    <sheet name="GW storage change" sheetId="3" r:id="rId4"/>
    <sheet name="Download links for GSP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3" l="1"/>
  <c r="F10" i="3"/>
  <c r="F4" i="3" l="1"/>
  <c r="F5" i="3"/>
  <c r="F6" i="3"/>
  <c r="F7" i="3"/>
  <c r="F8" i="3"/>
  <c r="F9" i="3"/>
  <c r="F11" i="3"/>
  <c r="F12" i="3"/>
  <c r="F13" i="3"/>
  <c r="F15" i="3"/>
  <c r="F16" i="3"/>
  <c r="F17" i="3"/>
  <c r="F18" i="3"/>
  <c r="F3" i="3"/>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H3" i="3"/>
  <c r="G3" i="3"/>
  <c r="F19" i="3" l="1"/>
  <c r="H19" i="3"/>
  <c r="G19" i="3"/>
  <c r="C4" i="3"/>
  <c r="C5" i="3" s="1"/>
  <c r="C6" i="3" s="1"/>
  <c r="C7" i="3" s="1"/>
  <c r="C8" i="3" s="1"/>
  <c r="C9" i="3" s="1"/>
  <c r="C10" i="3" s="1"/>
  <c r="C11" i="3" s="1"/>
  <c r="C12" i="3" s="1"/>
  <c r="C13" i="3" s="1"/>
  <c r="C14" i="3" s="1"/>
  <c r="C15" i="3" s="1"/>
  <c r="C16" i="3" s="1"/>
  <c r="C17" i="3" s="1"/>
  <c r="C18" i="3" s="1"/>
  <c r="E18" i="2"/>
  <c r="D18" i="2"/>
  <c r="C18" i="2"/>
  <c r="J2" i="3" l="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alcChain>
</file>

<file path=xl/sharedStrings.xml><?xml version="1.0" encoding="utf-8"?>
<sst xmlns="http://schemas.openxmlformats.org/spreadsheetml/2006/main" count="590" uniqueCount="147">
  <si>
    <t>Basin number</t>
  </si>
  <si>
    <t>Basin name</t>
  </si>
  <si>
    <t>Number of GSAs</t>
  </si>
  <si>
    <t>Number of GSPs</t>
  </si>
  <si>
    <t>Preferred estimate of basin overdraft (af/y)</t>
  </si>
  <si>
    <t>Notes</t>
  </si>
  <si>
    <t>Pages referenced in the GSPs</t>
  </si>
  <si>
    <t>Antelope</t>
  </si>
  <si>
    <t>Butte</t>
  </si>
  <si>
    <t>Colusa</t>
  </si>
  <si>
    <t>Corning</t>
  </si>
  <si>
    <t>Cosumnes</t>
  </si>
  <si>
    <t>North Yuba</t>
  </si>
  <si>
    <t>Solano</t>
  </si>
  <si>
    <t>South Yuba</t>
  </si>
  <si>
    <t>Sutter</t>
  </si>
  <si>
    <t>Vina</t>
  </si>
  <si>
    <t>Wyandotte Creek</t>
  </si>
  <si>
    <t>Los Molinos</t>
  </si>
  <si>
    <t>North American</t>
  </si>
  <si>
    <t>Red Bluff</t>
  </si>
  <si>
    <t>South American</t>
  </si>
  <si>
    <t>Yolo</t>
  </si>
  <si>
    <t>5-021.54</t>
  </si>
  <si>
    <t>5-021.70</t>
  </si>
  <si>
    <t>5-021.52</t>
  </si>
  <si>
    <t>5-021.51</t>
  </si>
  <si>
    <t>5-021.56</t>
  </si>
  <si>
    <t>5-021.60</t>
  </si>
  <si>
    <t>5-021.64</t>
  </si>
  <si>
    <t>5-021.50</t>
  </si>
  <si>
    <t>5-021.66</t>
  </si>
  <si>
    <t>5-021.61</t>
  </si>
  <si>
    <t>5-021.65</t>
  </si>
  <si>
    <t>5-021.62</t>
  </si>
  <si>
    <t>5-021.57</t>
  </si>
  <si>
    <t>5-021.69</t>
  </si>
  <si>
    <t>5-021.67</t>
  </si>
  <si>
    <t>5-022.16</t>
  </si>
  <si>
    <t>Longer historical timeframes available in some basins</t>
  </si>
  <si>
    <t>Longer historical timeframe analyzed in some basins</t>
  </si>
  <si>
    <t>Annual change in groundwater storage (acre-feet)</t>
  </si>
  <si>
    <t>Link to GSP(s):</t>
  </si>
  <si>
    <t>https://sgma.water.ca.gov/portal/gsp/preview/106</t>
  </si>
  <si>
    <t>https://sgma.water.ca.gov/portal/gsp/preview/86</t>
  </si>
  <si>
    <t>https://sgma.water.ca.gov/portal/gsp/preview/100</t>
  </si>
  <si>
    <t>https://sgma.water.ca.gov/portal/gsp/preview/111</t>
  </si>
  <si>
    <t>https://sgma.water.ca.gov/portal/gsp/preview/99</t>
  </si>
  <si>
    <t>https://sgma.water.ca.gov/portal/gsp/preview/98</t>
  </si>
  <si>
    <t>https://sgma.water.ca.gov/portal/gsp/preview/53</t>
  </si>
  <si>
    <t>https://sgma.water.ca.gov/portal/gsp/preview/52</t>
  </si>
  <si>
    <t>https://sgma.water.ca.gov/portal/gsp/preview/140</t>
  </si>
  <si>
    <t>https://sgma.water.ca.gov/portal/gsp/preview/94</t>
  </si>
  <si>
    <t>https://sgma.water.ca.gov/portal/gsp/preview/92</t>
  </si>
  <si>
    <t>https://sgma.water.ca.gov/portal/gsp/preview/139</t>
  </si>
  <si>
    <t>https://sgma.water.ca.gov/portal/gsp/preview/112</t>
  </si>
  <si>
    <t>https://sgma.water.ca.gov/portal/gsp/preview/117</t>
  </si>
  <si>
    <t>https://sgma.water.ca.gov/portal/gsp/preview/134</t>
  </si>
  <si>
    <t>na</t>
  </si>
  <si>
    <t>SOURCE AND NOTES</t>
  </si>
  <si>
    <t>A source hyperlink for each plan is available in the "Download links for GSPs" sheet.</t>
  </si>
  <si>
    <t>Af/y is acre-feet per year; GSA is groundwater sustainability agency; GSP is groundwater sustainability plan; WY is water year (which runs from October 1 of the prior year through September 30 of the named year).</t>
  </si>
  <si>
    <t>Total</t>
  </si>
  <si>
    <r>
      <rPr>
        <b/>
        <sz val="11"/>
        <color theme="1"/>
        <rFont val="Calibri"/>
        <family val="2"/>
        <scheme val="minor"/>
      </rPr>
      <t>Historical</t>
    </r>
    <r>
      <rPr>
        <sz val="11"/>
        <color theme="1"/>
        <rFont val="Calibri"/>
        <family val="2"/>
        <scheme val="minor"/>
      </rPr>
      <t xml:space="preserve">
(1990-2019)</t>
    </r>
  </si>
  <si>
    <t>ES-4;
2C-26 thru 2C-29;</t>
  </si>
  <si>
    <t>This average annual overdraft amount (-600 af/y) is based on a historical conditions water budget covering the period from WY 1990 to 2019.</t>
  </si>
  <si>
    <t>A source hyperlink for each plan used in the table is available in the "Download links for GSPs" tab.</t>
  </si>
  <si>
    <t>1990-2019</t>
  </si>
  <si>
    <t>-</t>
  </si>
  <si>
    <t>The data is from the "annual groundwater storage change" column in Table 2-21 on page 2C-29, in the Antelope subbasin GSP.</t>
  </si>
  <si>
    <t>Projected</t>
  </si>
  <si>
    <t>1971-2018</t>
  </si>
  <si>
    <t>This average annual overdraft amount (-2,000 af/y) is based on hydrologic conditions from the 1971-2018 historical record with WY 2004 and 2005 repeated at the end of the period to complete a 50-year cycle, however, the scenario utilized considers a projection of this historical hydrology for future conditions. The projected water budget was calculated using recent land use adjusted based on the findings of the Butte County 2030 General Plan. Projected water budgets consider three scenarios: one with no climate change impacts, one with precipitation, evapotranspiration, and surface supplies adjustments to reflect 2030 forecasts, and one with precipitation, evapotranspiration, and surface supplies adjustments to reflect 2070 forecasts.</t>
  </si>
  <si>
    <t>ES-7 thru ES-8;
2-94 thru 2-99;</t>
  </si>
  <si>
    <r>
      <rPr>
        <b/>
        <sz val="11"/>
        <color theme="1"/>
        <rFont val="Calibri"/>
        <family val="2"/>
        <scheme val="minor"/>
      </rPr>
      <t>Historical</t>
    </r>
    <r>
      <rPr>
        <sz val="11"/>
        <color theme="1"/>
        <rFont val="Calibri"/>
        <family val="2"/>
        <scheme val="minor"/>
      </rPr>
      <t xml:space="preserve">
(1999-2018)</t>
    </r>
  </si>
  <si>
    <t>7;
123 thru 154;</t>
  </si>
  <si>
    <t>This average annual overdraft amount (-10,600 af/y) is based on the "historical" period of 1999-2014 combined with the "current" period of 2015-2018. Considering only the "historical" period of 1999-2014 results in a change in storage estimate of -11,400 af/y.</t>
  </si>
  <si>
    <t>1999-2018</t>
  </si>
  <si>
    <t>The data is from the "storage change" column in Table WB-5 on page 130 of the Cosumnes subbasin GSP.</t>
  </si>
  <si>
    <t>ES-4;
2C-26 thru 2C-29</t>
  </si>
  <si>
    <t>This average annual overdraft amount (-2,500 af/y) is based on a historical conditions water budget covering the period from WY 1990 to 2019.</t>
  </si>
  <si>
    <t>The data is from the "Total Annual Change" column in Table 4 on page 49 in Appendix 2-K of the Los Molinos subbasin GSP.</t>
  </si>
  <si>
    <r>
      <rPr>
        <b/>
        <sz val="11"/>
        <color theme="1"/>
        <rFont val="Calibri"/>
        <family val="2"/>
        <scheme val="minor"/>
      </rPr>
      <t>Historical</t>
    </r>
    <r>
      <rPr>
        <sz val="11"/>
        <color theme="1"/>
        <rFont val="Calibri"/>
        <family val="2"/>
        <scheme val="minor"/>
      </rPr>
      <t xml:space="preserve">
(1997-2017)</t>
    </r>
  </si>
  <si>
    <t>ES-6 thru ES-7;
2-159;</t>
  </si>
  <si>
    <t>ES-6 thru ES-7;
2-161;</t>
  </si>
  <si>
    <t>1997-2017</t>
  </si>
  <si>
    <t>This average annual overdraft amount (-400 af/y) is based on a historical conditions water budget covering the period from WY 1997 to 2017. The executive summary of the GSP states that "groundwater extraction in the Yuba Subbasins does not exceed the sustainable yield".</t>
  </si>
  <si>
    <t>This average annual change in groundwater storage amount (6,900 af/y) is based on a historical conditions water budget covering the period from WY 1997 to 2017. The executive summary of the GSP states that "groundwater extraction in the Yuba Subbasins does not exceed the sustainable yield".</t>
  </si>
  <si>
    <t>The data is from the "Inflow - Outflow" column in Table G-2 in Appendix G of the Yuba subbasins GSP.</t>
  </si>
  <si>
    <t>The data is from the "Inflow - Outflow" column in Table G-4 in Appendix G of the Yuba subbasins GSP.</t>
  </si>
  <si>
    <t>2009-2018</t>
  </si>
  <si>
    <r>
      <t xml:space="preserve">Historical
</t>
    </r>
    <r>
      <rPr>
        <sz val="11"/>
        <color theme="1"/>
        <rFont val="Calibri"/>
        <family val="2"/>
        <scheme val="minor"/>
      </rPr>
      <t>(2009-2018)</t>
    </r>
  </si>
  <si>
    <t>This average annual change in groundwater storage amount (31,900 af/y) is based on a historical conditions water budget covering the period from WY 2009 to 2018.</t>
  </si>
  <si>
    <t>The data is from the "Cumulative Change in Storage" Figure 4-16 on page 4-15 in Appendix P, and additional information for the historical period 2009-2018 is presented in Table 5-2 on page 5-23 of the North American subbasin GSP.</t>
  </si>
  <si>
    <t>ES-7;
6-15 thru 6-19;</t>
  </si>
  <si>
    <t>The data is from the "Annual groundwater storage change" column in Table 2-22 on page 2C-29, in the Red Bluff subbasin GSP.</t>
  </si>
  <si>
    <t>This average annual change in groundwater storage anount (900 af/y) is based on hydrologic conditions from the 1968-2018 historical record, however, the scenario utilized considers a projection of this historical hydrology for future conditions. Land use considered includes both a static scenario representing 2018 conditions and a scenario assuming minor declines in agricultural land use.</t>
  </si>
  <si>
    <t>ES-11;
5-17 thru 5-64;</t>
  </si>
  <si>
    <t>The data is from the "Total Annual Change" column in Table 5A-20 on page 41 in Appendix 5A of the Solano subbasin GSP.</t>
  </si>
  <si>
    <r>
      <rPr>
        <b/>
        <sz val="11"/>
        <color theme="1"/>
        <rFont val="Calibri"/>
        <family val="2"/>
        <scheme val="minor"/>
      </rPr>
      <t>Historical</t>
    </r>
    <r>
      <rPr>
        <sz val="11"/>
        <color theme="1"/>
        <rFont val="Calibri"/>
        <family val="2"/>
        <scheme val="minor"/>
      </rPr>
      <t xml:space="preserve">
(2009-2018)</t>
    </r>
  </si>
  <si>
    <t>This average annual change in groundwater storage amount (7,700 af/y) is based on a subset (2009-2018) of the historical conditions water budget (which spans 1990-2018) selected to represent more recent conditions in the subbasin. The current conditions water budget, which considers a longer hydrologic period of 1970-2019, suggests an amount closer to 2,200 af/y.</t>
  </si>
  <si>
    <t>ES-XVI thru ES-XX;
2-168 thru 2-191;</t>
  </si>
  <si>
    <t>The data is estimated from the annual storage change presented in Figure 2.3-27 on page 2-135 of the South American subbasin GSP.</t>
  </si>
  <si>
    <t>1996-2015</t>
  </si>
  <si>
    <t>ES-7 thru ES-8;
5-198;</t>
  </si>
  <si>
    <t>The data is estimated from the change in storage presented in Figure 5-104 on page 5-206 of the Sutter subbasin GSP.</t>
  </si>
  <si>
    <t>ES-16;
123</t>
  </si>
  <si>
    <t>The data is from the "Change in Storage" column in Table 2B-2 in Appendix 2-B of the Vina subbasin GSP.</t>
  </si>
  <si>
    <t>ES-14;
99 thru 100</t>
  </si>
  <si>
    <t>The data is from the "Change in Storage" column in Table 2A-2 in Appendix 2-A of the Wyandotte Creek subbasin GSP.</t>
  </si>
  <si>
    <t>The data is estimated as the difference between groundwater inflows and outflows from the values in Table 17 on page 37 in Appendix F of the Yolo subbasin GSP. The long-term annual change in storage is validated by the decadal values presented in Table 2-30 on page 2-165.</t>
  </si>
  <si>
    <t>No preferred overdraft estimate is provided in the executive summary of the GSP. The amount listed (-1,700 af/y) represents the long-term overdrafted estimated from the historical period included in the plan (1971-2019).</t>
  </si>
  <si>
    <t>1990-2015</t>
  </si>
  <si>
    <r>
      <rPr>
        <b/>
        <sz val="11"/>
        <color theme="1"/>
        <rFont val="Calibri"/>
        <family val="2"/>
        <scheme val="minor"/>
      </rPr>
      <t>Historical</t>
    </r>
    <r>
      <rPr>
        <sz val="11"/>
        <color theme="1"/>
        <rFont val="Calibri"/>
        <family val="2"/>
        <scheme val="minor"/>
      </rPr>
      <t xml:space="preserve">
(1971-2018)</t>
    </r>
  </si>
  <si>
    <r>
      <rPr>
        <b/>
        <sz val="11"/>
        <color theme="1"/>
        <rFont val="Calibri"/>
        <family val="2"/>
        <scheme val="minor"/>
      </rPr>
      <t>Historical</t>
    </r>
    <r>
      <rPr>
        <sz val="11"/>
        <color theme="1"/>
        <rFont val="Calibri"/>
        <family val="2"/>
        <scheme val="minor"/>
      </rPr>
      <t xml:space="preserve">
(1990-2015)</t>
    </r>
  </si>
  <si>
    <t>The data is from the "Change in Storage" column in Table 3E-2 in Appendix 3-E of the Colusa subbasin GSP.</t>
  </si>
  <si>
    <r>
      <rPr>
        <b/>
        <sz val="11"/>
        <color theme="1"/>
        <rFont val="Calibri"/>
        <family val="2"/>
        <scheme val="minor"/>
      </rPr>
      <t>Historical</t>
    </r>
    <r>
      <rPr>
        <sz val="11"/>
        <color theme="1"/>
        <rFont val="Calibri"/>
        <family val="2"/>
        <scheme val="minor"/>
      </rPr>
      <t xml:space="preserve">
(1974-2015)</t>
    </r>
  </si>
  <si>
    <t>ES-15 thru ES-17;
4-22;
4-55;
4-69;</t>
  </si>
  <si>
    <t>1974-2015</t>
  </si>
  <si>
    <t>The data is from the "Annual Change of Groundwater Storage" column in Table 4D-2 on page 3 in Appendix 4D of the Corning subbasin GSP.</t>
  </si>
  <si>
    <t>ES-8;
3-97;</t>
  </si>
  <si>
    <t>Average overdraft for 2000-2015 (af/y)</t>
  </si>
  <si>
    <t>Average overdraft for 2003-2010 (af/y)</t>
  </si>
  <si>
    <t>Average overdraft for historical period (af/y)</t>
  </si>
  <si>
    <t>Multiple Budgets</t>
  </si>
  <si>
    <t>No preferred annual groundwater storage change estimate is provided in the executive summary of the GSP, as results for all budgets are presented. The amount listed (6,900 af/y) represents the long-term storage change estimated for the historical budget (1974-2015). Annual groundwater storage change estimates for all water budgets are presented: 6,900 af/y, 1,100 af/y, 400af/y, and -400 af/y are associated with the historical, current, future (2030), and future (2070) budgets, respectively.</t>
  </si>
  <si>
    <t>Annual values for the entire record used in calculating the hydrology for the preferred estimate (projected budget) are not presented in the GSP, which only includes 2000-2018. The data is from the “Change in Storage” column in Table C-2 in Appendix C of the Butte subbasin GSP.</t>
  </si>
  <si>
    <t>Timeframes used to estimate the historical budget overdraft</t>
  </si>
  <si>
    <t>2000-2018</t>
  </si>
  <si>
    <t>1991-2018</t>
  </si>
  <si>
    <t>xxvii;
2-163 thru 2-165;</t>
  </si>
  <si>
    <t>Water budget type and timeframe used to estimate preferred basin overdraft</t>
  </si>
  <si>
    <t>1996-2018</t>
  </si>
  <si>
    <t>1990-2018</t>
  </si>
  <si>
    <t>No preferred overdraft estimate is provided in the executive summary of the GSP, as results for all budgets are presented. The amount listed (-28,000 af/y) represents the long-term overdrafted estimated for the historical budget (1990-2015). Annual groundwater storage change estimates for all water budgets are presented: -28,000 af/y, 1,000 af/y, 1,000 af/y, -3,000 af/y, and -7,000 af/y are associated with the historical, current, future (no climate change), future (2030), and future (2070) budgets, respectively. The current and projected budgets also consider a broader hydrologic period of 1966-2015.</t>
  </si>
  <si>
    <t>This average annual overdraft amount (-10,700 af/y) is based on a historical conditions water budget covering the period from WY 1990 to 2019.</t>
  </si>
  <si>
    <t>This annual overdraft estimate amount (0 af/y) is based on a projected water budget considering hydrologic conditions for WY 1996-2015 repeated three times. Agricultural land use was assumed to change little since 1998 apart from areas nearby the Sutter Buttes.  The histroical budget considering historical land use trends based on this same period results in a change in groundwater storage estimate of -7,000 af/y.</t>
  </si>
  <si>
    <t>A preferred annual overdraft estimate (-10,000 af/y) is presented in the executive summary, representing an aggregation of historical and current/projected water budgets. From the water budgets section, the long-term change in storage values of -19,600 af/y, -1,200 af/y, -1,900 af/y, -1,700 af/y, and -2,700 af/y are associated with the historical, current, future (no climate change), future (2030), and future (2070) budgets, respectively.</t>
  </si>
  <si>
    <t>A preferred annual overdraft estimate (-1,000 af/y) is presented in the executive summary, representing an aggregation of historical and current/projected water budgets.  From the water budgets section, the long-term change in storage values of -3,700 af/y, 100 af/y, -300 af/y, 0 af/y, and -400 af/y are associated with the historical, current, future (no climate change), future (2030), and future (2070) budgets, respectively.</t>
  </si>
  <si>
    <t>PPIC Sacramento Valley GSP Water Budgets</t>
  </si>
  <si>
    <t>From Data Set: PPIC Sacramento Valley GSP Water Budgets</t>
  </si>
  <si>
    <t>These spreadsheets contain data, sources, and methods used in the November 2023 blog post, "Measuring Groundwater Overdraft in the Sacramento Valley."</t>
  </si>
  <si>
    <t>For questions concerning this dataset, please contact Spencer Cole.</t>
  </si>
  <si>
    <r>
      <t>Suggested citation</t>
    </r>
    <r>
      <rPr>
        <sz val="11"/>
        <color theme="1"/>
        <rFont val="Calibri"/>
        <family val="2"/>
        <scheme val="minor"/>
      </rPr>
      <t xml:space="preserve">: Spencer Cole and Kyle Greenspan. 2023. </t>
    </r>
    <r>
      <rPr>
        <i/>
        <sz val="11"/>
        <color theme="1"/>
        <rFont val="Calibri"/>
        <family val="2"/>
        <scheme val="minor"/>
      </rPr>
      <t>PPIC Sacramento Valley GSP Water Budgets</t>
    </r>
    <r>
      <rPr>
        <sz val="11"/>
        <color theme="1"/>
        <rFont val="Calibri"/>
        <family val="2"/>
        <scheme val="minor"/>
      </rPr>
      <t>. Public Policy Institute of California.</t>
    </r>
  </si>
  <si>
    <t>This spreadsheet includes water budget data collected from 16 groundwater sustainability plans (GSP) from the 16 Sacramento Valley groundwater basins, submitted to the Department of Water Resources in January 2022. Hyperlinks for each GSP are located in the "Download links for GSPs" sheet of this workbook. It accompanies the November 2023 blog post, "Measuring Groundwater Overdraft in the Sacramento Valley."</t>
  </si>
  <si>
    <r>
      <rPr>
        <b/>
        <sz val="18"/>
        <color theme="3" tint="-0.249977111117893"/>
        <rFont val="Calibri"/>
        <family val="2"/>
        <scheme val="minor"/>
      </rPr>
      <t xml:space="preserve">
PPIC Sacramento Valley GSP Water Budgets
</t>
    </r>
    <r>
      <rPr>
        <b/>
        <sz val="14"/>
        <color theme="2" tint="-0.499984740745262"/>
        <rFont val="Calibri"/>
        <family val="2"/>
        <scheme val="minor"/>
      </rPr>
      <t>November 7, 2023</t>
    </r>
    <r>
      <rPr>
        <b/>
        <sz val="18"/>
        <color theme="2" tint="-0.499984740745262"/>
        <rFont val="Calibri"/>
        <family val="2"/>
        <scheme val="minor"/>
      </rPr>
      <t xml:space="preserve">
</t>
    </r>
    <r>
      <rPr>
        <b/>
        <sz val="14"/>
        <color theme="2" tint="-0.499984740745262"/>
        <rFont val="Calibri"/>
        <family val="2"/>
        <scheme val="minor"/>
      </rPr>
      <t>Notes and data caveats</t>
    </r>
    <r>
      <rPr>
        <sz val="11"/>
        <color theme="1"/>
        <rFont val="Calibri"/>
        <family val="2"/>
        <scheme val="minor"/>
      </rPr>
      <t xml:space="preserve">
This spreadsheet includes water budget data collected from 16 groundwater sustainability plans (GSP) from the 16 Sacramento Valley groundwater basins, submitted to the Department of Water Resources in January 2022. Hyperlinks for each GSP are located in the "</t>
    </r>
    <r>
      <rPr>
        <b/>
        <i/>
        <sz val="11"/>
        <color theme="1"/>
        <rFont val="Calibri"/>
        <family val="2"/>
        <scheme val="minor"/>
      </rPr>
      <t xml:space="preserve">Download links for GSPs" </t>
    </r>
    <r>
      <rPr>
        <sz val="11"/>
        <color theme="1"/>
        <rFont val="Calibri"/>
        <family val="2"/>
        <scheme val="minor"/>
      </rPr>
      <t>sheet of this workbook.
In the "</t>
    </r>
    <r>
      <rPr>
        <b/>
        <i/>
        <sz val="11"/>
        <color theme="1"/>
        <rFont val="Calibri"/>
        <family val="2"/>
        <scheme val="minor"/>
      </rPr>
      <t xml:space="preserve">Overdraft by basin" </t>
    </r>
    <r>
      <rPr>
        <sz val="11"/>
        <color theme="1"/>
        <rFont val="Calibri"/>
        <family val="2"/>
        <scheme val="minor"/>
      </rPr>
      <t xml:space="preserve">sheet, we collected data on average overdraft volumes by basin. According to the Sustainable Groundwater Management Act regulations, each plan needs to estimate three types of water budget: (1) historical, (2) current, and (3) projected. Historical budgets need to evaluate at least 10 years of most recently available data; current water budgets need to estimate current conditions; and projected water budgets must include a 50-year planning horizon. 
Each of the three water budget analyses results in an estimate of annual average overdraft.  The plans tend to emphasize </t>
    </r>
    <r>
      <rPr>
        <i/>
        <sz val="11"/>
        <color theme="1"/>
        <rFont val="Calibri"/>
        <family val="2"/>
        <scheme val="minor"/>
      </rPr>
      <t>one of these estimates</t>
    </r>
    <r>
      <rPr>
        <sz val="11"/>
        <color theme="1"/>
        <rFont val="Calibri"/>
        <family val="2"/>
        <scheme val="minor"/>
      </rPr>
      <t xml:space="preserve"> as the preferred measure of overdraft for the basin. These preferred overdraft estimates are brought up in the executive summaries and used to estimate sustainable yield, to plan projects and management actions, and to split the responsibility for ending overdraft among multiple parties in a basin. We record these preferred numbers in the "</t>
    </r>
    <r>
      <rPr>
        <b/>
        <i/>
        <sz val="11"/>
        <color theme="1"/>
        <rFont val="Calibri"/>
        <family val="2"/>
        <scheme val="minor"/>
      </rPr>
      <t xml:space="preserve">Overdraft by basin" </t>
    </r>
    <r>
      <rPr>
        <sz val="11"/>
        <color theme="1"/>
        <rFont val="Calibri"/>
        <family val="2"/>
        <scheme val="minor"/>
      </rPr>
      <t>sheet, along with the type of water budget that generated the estimate and the timeframe used.
In the "</t>
    </r>
    <r>
      <rPr>
        <b/>
        <i/>
        <sz val="11"/>
        <color theme="1"/>
        <rFont val="Calibri"/>
        <family val="2"/>
        <scheme val="minor"/>
      </rPr>
      <t xml:space="preserve">GW storage change" </t>
    </r>
    <r>
      <rPr>
        <sz val="11"/>
        <color theme="1"/>
        <rFont val="Calibri"/>
        <family val="2"/>
        <scheme val="minor"/>
      </rPr>
      <t>sheet, we report estimates of annual refill and drawdown of groundwater basins from the GSPs. In some basins the timeframes used for the preferred overdraft estimates are shorter than the full historical water budget timeframes included in the plans. In this sheet, we provide the full historical time series as well as information on which years are included in the preferred estimate.</t>
    </r>
    <r>
      <rPr>
        <i/>
        <sz val="11"/>
        <color theme="1"/>
        <rFont val="Calibri"/>
        <family val="2"/>
        <scheme val="minor"/>
      </rPr>
      <t xml:space="preserve"> The data shown here are for the historical series</t>
    </r>
    <r>
      <rPr>
        <sz val="11"/>
        <color theme="1"/>
        <rFont val="Calibri"/>
        <family val="2"/>
        <scheme val="minor"/>
      </rPr>
      <t xml:space="preserve">. 
For questions, clarifications and comments, please reach out to Spencer Cole (scole@ppic.org). 
</t>
    </r>
    <r>
      <rPr>
        <b/>
        <sz val="11"/>
        <color theme="1"/>
        <rFont val="Calibri"/>
        <family val="2"/>
        <scheme val="minor"/>
      </rPr>
      <t>Suggested citation</t>
    </r>
    <r>
      <rPr>
        <sz val="11"/>
        <color theme="1"/>
        <rFont val="Calibri"/>
        <family val="2"/>
        <scheme val="minor"/>
      </rPr>
      <t xml:space="preserve">: Spencer Cole and Kyle Greenspan. 2023. </t>
    </r>
    <r>
      <rPr>
        <i/>
        <sz val="11"/>
        <color theme="1"/>
        <rFont val="Calibri"/>
        <family val="2"/>
        <scheme val="minor"/>
      </rPr>
      <t>PPIC Sacramento Valley GSP Water Budgets</t>
    </r>
    <r>
      <rPr>
        <sz val="11"/>
        <color theme="1"/>
        <rFont val="Calibri"/>
        <family val="2"/>
        <scheme val="minor"/>
      </rPr>
      <t xml:space="preserve">. Public Policy Institute of California. </t>
    </r>
  </si>
  <si>
    <t xml:space="preserve">https://sgma.water.ca.gov/portal/gsp/preview/96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</si>
</sst>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b/>
      <sz val="12"/>
      <color rgb="FFFF0000"/>
      <name val="Calibri"/>
      <family val="2"/>
      <scheme val="minor"/>
    </font>
    <font>
      <sz val="10"/>
      <name val="Calibri"/>
      <family val="2"/>
      <scheme val="minor"/>
    </font>
    <font>
      <b/>
      <sz val="11"/>
      <color rgb="FFFF0000"/>
      <name val="Calibri"/>
      <family val="2"/>
      <scheme val="minor"/>
    </font>
    <font>
      <sz val="10"/>
      <color theme="1"/>
      <name val="Calibri"/>
      <family val="2"/>
      <scheme val="minor"/>
    </font>
    <font>
      <b/>
      <sz val="18"/>
      <color theme="3" tint="-0.249977111117893"/>
      <name val="Calibri"/>
      <family val="2"/>
      <scheme val="minor"/>
    </font>
    <font>
      <b/>
      <sz val="14"/>
      <color theme="2" tint="-0.499984740745262"/>
      <name val="Calibri"/>
      <family val="2"/>
      <scheme val="minor"/>
    </font>
    <font>
      <b/>
      <sz val="18"/>
      <color theme="2" tint="-0.499984740745262"/>
      <name val="Calibri"/>
      <family val="2"/>
      <scheme val="minor"/>
    </font>
    <font>
      <b/>
      <i/>
      <sz val="11"/>
      <color theme="1"/>
      <name val="Calibri"/>
      <family val="2"/>
      <scheme val="minor"/>
    </font>
    <font>
      <i/>
      <sz val="24"/>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
    <border>
      <left/>
      <right/>
      <top/>
      <bottom/>
      <diagonal/>
    </border>
    <border>
      <left style="thin">
        <color theme="0" tint="-0.34998626667073579"/>
      </left>
      <right style="thin">
        <color theme="0" tint="-0.34998626667073579"/>
      </right>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53">
    <xf numFmtId="0" fontId="0" fillId="0" borderId="0" xfId="0"/>
    <xf numFmtId="0" fontId="4" fillId="2" borderId="1" xfId="0"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left" vertical="center" wrapText="1" indent="1"/>
    </xf>
    <xf numFmtId="164" fontId="0" fillId="0" borderId="0" xfId="1" applyNumberFormat="1" applyFont="1"/>
    <xf numFmtId="0" fontId="4" fillId="2" borderId="2" xfId="0" applyFont="1" applyFill="1" applyBorder="1" applyAlignment="1">
      <alignment horizontal="center" vertical="center" wrapText="1"/>
    </xf>
    <xf numFmtId="0" fontId="0" fillId="2" borderId="0" xfId="0" applyFill="1" applyAlignment="1">
      <alignment vertical="center"/>
    </xf>
    <xf numFmtId="0" fontId="5" fillId="0" borderId="0" xfId="2"/>
    <xf numFmtId="164" fontId="0" fillId="0" borderId="0" xfId="1" applyNumberFormat="1" applyFont="1" applyAlignment="1">
      <alignment horizontal="right"/>
    </xf>
    <xf numFmtId="164" fontId="0" fillId="0" borderId="0" xfId="0" applyNumberFormat="1"/>
    <xf numFmtId="0" fontId="6" fillId="3" borderId="3" xfId="0" applyFont="1" applyFill="1" applyBorder="1" applyAlignment="1">
      <alignment horizontal="left"/>
    </xf>
    <xf numFmtId="0" fontId="0" fillId="3" borderId="3" xfId="0" applyFill="1" applyBorder="1" applyAlignment="1">
      <alignment horizontal="left" vertical="center" wrapText="1"/>
    </xf>
    <xf numFmtId="0" fontId="0" fillId="3" borderId="3" xfId="0" applyFill="1" applyBorder="1" applyAlignment="1">
      <alignment horizontal="center" vertical="center"/>
    </xf>
    <xf numFmtId="49" fontId="3" fillId="3" borderId="3" xfId="1" applyNumberFormat="1" applyFont="1" applyFill="1" applyBorder="1" applyAlignment="1">
      <alignment horizontal="center" vertical="center"/>
    </xf>
    <xf numFmtId="49" fontId="3" fillId="3" borderId="3" xfId="1" applyNumberFormat="1" applyFont="1" applyFill="1" applyBorder="1" applyAlignment="1">
      <alignment horizontal="left" vertical="center" wrapText="1" indent="2"/>
    </xf>
    <xf numFmtId="0" fontId="0" fillId="3" borderId="3" xfId="0" applyFill="1" applyBorder="1" applyAlignment="1">
      <alignment horizontal="left" vertical="center"/>
    </xf>
    <xf numFmtId="0" fontId="7" fillId="3" borderId="0" xfId="0" applyFont="1" applyFill="1" applyAlignment="1">
      <alignment horizontal="left"/>
    </xf>
    <xf numFmtId="0" fontId="0" fillId="3" borderId="0" xfId="0" applyFill="1" applyAlignment="1">
      <alignment horizontal="left" vertical="center" wrapText="1"/>
    </xf>
    <xf numFmtId="0" fontId="0" fillId="3" borderId="0" xfId="0" applyFill="1" applyAlignment="1">
      <alignment horizontal="center" vertical="center"/>
    </xf>
    <xf numFmtId="49" fontId="3" fillId="3" borderId="0" xfId="1" applyNumberFormat="1" applyFont="1" applyFill="1" applyBorder="1" applyAlignment="1">
      <alignment horizontal="center" vertical="center"/>
    </xf>
    <xf numFmtId="49" fontId="3" fillId="3" borderId="0" xfId="1" applyNumberFormat="1" applyFont="1" applyFill="1" applyBorder="1" applyAlignment="1">
      <alignment horizontal="left" vertical="center" wrapText="1" indent="2"/>
    </xf>
    <xf numFmtId="0" fontId="0" fillId="3" borderId="0" xfId="0" applyFill="1" applyAlignment="1">
      <alignment horizontal="left" vertical="center"/>
    </xf>
    <xf numFmtId="164" fontId="8" fillId="3" borderId="0" xfId="1" applyNumberFormat="1" applyFont="1" applyFill="1" applyAlignment="1">
      <alignment horizontal="left" vertical="top"/>
    </xf>
    <xf numFmtId="164" fontId="0" fillId="0" borderId="0" xfId="1" applyNumberFormat="1" applyFont="1" applyFill="1"/>
    <xf numFmtId="0" fontId="2" fillId="0" borderId="0" xfId="0" applyFont="1" applyAlignment="1">
      <alignment horizontal="center" vertical="center"/>
    </xf>
    <xf numFmtId="0" fontId="0" fillId="0" borderId="0" xfId="0" applyAlignment="1">
      <alignment wrapText="1"/>
    </xf>
    <xf numFmtId="0" fontId="0" fillId="3" borderId="0" xfId="0" applyFill="1"/>
    <xf numFmtId="164" fontId="0" fillId="3" borderId="0" xfId="1" applyNumberFormat="1" applyFont="1" applyFill="1" applyBorder="1"/>
    <xf numFmtId="0" fontId="6" fillId="3" borderId="3" xfId="0" applyFont="1" applyFill="1" applyBorder="1"/>
    <xf numFmtId="0" fontId="0" fillId="3" borderId="3" xfId="0" applyFill="1" applyBorder="1"/>
    <xf numFmtId="164" fontId="10" fillId="3" borderId="0" xfId="1" applyNumberFormat="1" applyFont="1" applyFill="1" applyAlignment="1">
      <alignment vertical="top"/>
    </xf>
    <xf numFmtId="164" fontId="0" fillId="2" borderId="0" xfId="1" applyNumberFormat="1" applyFont="1" applyFill="1" applyAlignment="1">
      <alignment horizontal="right"/>
    </xf>
    <xf numFmtId="0" fontId="0" fillId="2" borderId="0" xfId="0" applyFill="1"/>
    <xf numFmtId="0" fontId="3" fillId="2" borderId="0" xfId="0" applyFont="1" applyFill="1"/>
    <xf numFmtId="164" fontId="3" fillId="2" borderId="0" xfId="1" applyNumberFormat="1" applyFont="1" applyFill="1"/>
    <xf numFmtId="0" fontId="0" fillId="0" borderId="0" xfId="0" applyAlignment="1">
      <alignment horizontal="left" wrapText="1"/>
    </xf>
    <xf numFmtId="0" fontId="3" fillId="0" borderId="0" xfId="0" applyFont="1" applyAlignment="1">
      <alignment wrapText="1"/>
    </xf>
    <xf numFmtId="0" fontId="3" fillId="0" borderId="0" xfId="0" applyFont="1"/>
    <xf numFmtId="0" fontId="16" fillId="0" borderId="0" xfId="0" applyFont="1" applyAlignment="1">
      <alignment vertical="center" wrapText="1"/>
    </xf>
    <xf numFmtId="0" fontId="5" fillId="0" borderId="0" xfId="2"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9" fillId="3" borderId="0" xfId="0" applyFont="1" applyFill="1" applyAlignment="1">
      <alignment horizontal="left" vertical="top" wrapText="1"/>
    </xf>
    <xf numFmtId="0" fontId="11" fillId="3"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1" fontId="4" fillId="2" borderId="0" xfId="0" applyNumberFormat="1" applyFont="1" applyFill="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3" xfId="0" applyFont="1" applyFill="1" applyBorder="1" applyAlignment="1">
      <alignment vertical="center"/>
    </xf>
    <xf numFmtId="1" fontId="4" fillId="2" borderId="0" xfId="0" applyNumberFormat="1" applyFont="1" applyFill="1" applyAlignment="1">
      <alignment horizontal="left" vertical="center" wrapText="1"/>
    </xf>
    <xf numFmtId="1" fontId="4" fillId="2" borderId="2" xfId="0" applyNumberFormat="1" applyFont="1" applyFill="1" applyBorder="1" applyAlignment="1">
      <alignment horizontal="left" vertical="center" wrapText="1"/>
    </xf>
  </cellXfs>
  <cellStyles count="4">
    <cellStyle name="Comma" xfId="1" builtinId="3"/>
    <cellStyle name="Hyperlink" xfId="2" builtinId="8"/>
    <cellStyle name="Normal" xfId="0" builtinId="0"/>
    <cellStyle name="Percent 2" xfId="3" xr:uid="{29D742F0-4011-43D0-B30C-5010EA996A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323850</xdr:colOff>
      <xdr:row>0</xdr:row>
      <xdr:rowOff>391046</xdr:rowOff>
    </xdr:to>
    <xdr:pic>
      <xdr:nvPicPr>
        <xdr:cNvPr id="3" name="Picture 2">
          <a:extLst>
            <a:ext uri="{FF2B5EF4-FFF2-40B4-BE49-F238E27FC236}">
              <a16:creationId xmlns:a16="http://schemas.microsoft.com/office/drawing/2014/main" id="{FF6EC305-C253-47C7-A85D-C411CD3601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0325" y="0"/>
          <a:ext cx="3371850" cy="3910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ppic.org/data-set/ppic-sacramento-valley-gsp-water-budgets/" TargetMode="External"/><Relationship Id="rId1" Type="http://schemas.openxmlformats.org/officeDocument/2006/relationships/hyperlink" Target="mailto:scole@ppic.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gma.water.ca.gov/portal/gsp/preview/140" TargetMode="External"/><Relationship Id="rId13" Type="http://schemas.openxmlformats.org/officeDocument/2006/relationships/hyperlink" Target="https://sgma.water.ca.gov/portal/gsp/preview/117" TargetMode="External"/><Relationship Id="rId3" Type="http://schemas.openxmlformats.org/officeDocument/2006/relationships/hyperlink" Target="https://sgma.water.ca.gov/portal/gsp/preview/111" TargetMode="External"/><Relationship Id="rId7" Type="http://schemas.openxmlformats.org/officeDocument/2006/relationships/hyperlink" Target="https://sgma.water.ca.gov/portal/gsp/preview/52" TargetMode="External"/><Relationship Id="rId12" Type="http://schemas.openxmlformats.org/officeDocument/2006/relationships/hyperlink" Target="https://sgma.water.ca.gov/portal/gsp/preview/112" TargetMode="External"/><Relationship Id="rId2" Type="http://schemas.openxmlformats.org/officeDocument/2006/relationships/hyperlink" Target="https://sgma.water.ca.gov/portal/gsp/preview/100" TargetMode="External"/><Relationship Id="rId1" Type="http://schemas.openxmlformats.org/officeDocument/2006/relationships/hyperlink" Target="https://sgma.water.ca.gov/portal/gsp/preview/86" TargetMode="External"/><Relationship Id="rId6" Type="http://schemas.openxmlformats.org/officeDocument/2006/relationships/hyperlink" Target="https://sgma.water.ca.gov/portal/gsp/preview/53" TargetMode="External"/><Relationship Id="rId11" Type="http://schemas.openxmlformats.org/officeDocument/2006/relationships/hyperlink" Target="https://sgma.water.ca.gov/portal/gsp/preview/139" TargetMode="External"/><Relationship Id="rId5" Type="http://schemas.openxmlformats.org/officeDocument/2006/relationships/hyperlink" Target="https://sgma.water.ca.gov/portal/gsp/preview/98" TargetMode="External"/><Relationship Id="rId15" Type="http://schemas.openxmlformats.org/officeDocument/2006/relationships/hyperlink" Target="https://sgma.water.ca.gov/portal/gsp/preview/96" TargetMode="External"/><Relationship Id="rId10" Type="http://schemas.openxmlformats.org/officeDocument/2006/relationships/hyperlink" Target="https://sgma.water.ca.gov/portal/gsp/preview/92" TargetMode="External"/><Relationship Id="rId4" Type="http://schemas.openxmlformats.org/officeDocument/2006/relationships/hyperlink" Target="https://sgma.water.ca.gov/portal/gsp/preview/99" TargetMode="External"/><Relationship Id="rId9" Type="http://schemas.openxmlformats.org/officeDocument/2006/relationships/hyperlink" Target="https://sgma.water.ca.gov/portal/gsp/preview/94" TargetMode="External"/><Relationship Id="rId14" Type="http://schemas.openxmlformats.org/officeDocument/2006/relationships/hyperlink" Target="https://sgma.water.ca.gov/portal/gsp/preview/1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FD70-6A11-459E-A2FF-87E37ED7EB81}">
  <sheetPr>
    <tabColor rgb="FFFF0000"/>
  </sheetPr>
  <dimension ref="A1:A10"/>
  <sheetViews>
    <sheetView tabSelected="1" workbookViewId="0">
      <selection activeCell="A11" sqref="A11"/>
    </sheetView>
  </sheetViews>
  <sheetFormatPr defaultRowHeight="15" x14ac:dyDescent="0.25"/>
  <cols>
    <col min="1" max="1" width="110.85546875" style="25" customWidth="1"/>
  </cols>
  <sheetData>
    <row r="1" spans="1:1" ht="31.5" x14ac:dyDescent="0.25">
      <c r="A1" s="38" t="s">
        <v>139</v>
      </c>
    </row>
    <row r="2" spans="1:1" x14ac:dyDescent="0.25">
      <c r="A2" s="39" t="s">
        <v>140</v>
      </c>
    </row>
    <row r="3" spans="1:1" ht="30" x14ac:dyDescent="0.25">
      <c r="A3" s="25" t="s">
        <v>141</v>
      </c>
    </row>
    <row r="6" spans="1:1" ht="60" x14ac:dyDescent="0.25">
      <c r="A6" s="41" t="s">
        <v>144</v>
      </c>
    </row>
    <row r="8" spans="1:1" x14ac:dyDescent="0.25">
      <c r="A8" s="40" t="s">
        <v>143</v>
      </c>
    </row>
    <row r="10" spans="1:1" x14ac:dyDescent="0.25">
      <c r="A10" s="39" t="s">
        <v>142</v>
      </c>
    </row>
  </sheetData>
  <hyperlinks>
    <hyperlink ref="A10" r:id="rId1" display="mailto:scole@ppic.org" xr:uid="{0224F958-CBF0-403F-848E-C6E637F3833B}"/>
    <hyperlink ref="A2" r:id="rId2" display="https://www.ppic.org/data-set/ppic-sacramento-valley-gsp-water-budgets/" xr:uid="{3B3852DD-4AF2-4EA8-A0D7-E9E7C21F489D}"/>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E3884-7411-467B-9925-FFA9CA847EE8}">
  <dimension ref="B1:N37"/>
  <sheetViews>
    <sheetView workbookViewId="0">
      <selection activeCell="Q10" sqref="Q10"/>
    </sheetView>
  </sheetViews>
  <sheetFormatPr defaultRowHeight="15" x14ac:dyDescent="0.25"/>
  <sheetData>
    <row r="1" spans="2:14" x14ac:dyDescent="0.25">
      <c r="B1" s="42" t="s">
        <v>145</v>
      </c>
      <c r="C1" s="43"/>
      <c r="D1" s="43"/>
      <c r="E1" s="43"/>
      <c r="F1" s="43"/>
      <c r="G1" s="43"/>
      <c r="H1" s="43"/>
      <c r="I1" s="43"/>
      <c r="J1" s="43"/>
      <c r="K1" s="43"/>
      <c r="L1" s="43"/>
      <c r="M1" s="43"/>
      <c r="N1" s="43"/>
    </row>
    <row r="2" spans="2:14" x14ac:dyDescent="0.25">
      <c r="B2" s="43"/>
      <c r="C2" s="43"/>
      <c r="D2" s="43"/>
      <c r="E2" s="43"/>
      <c r="F2" s="43"/>
      <c r="G2" s="43"/>
      <c r="H2" s="43"/>
      <c r="I2" s="43"/>
      <c r="J2" s="43"/>
      <c r="K2" s="43"/>
      <c r="L2" s="43"/>
      <c r="M2" s="43"/>
      <c r="N2" s="43"/>
    </row>
    <row r="3" spans="2:14" x14ac:dyDescent="0.25">
      <c r="B3" s="43"/>
      <c r="C3" s="43"/>
      <c r="D3" s="43"/>
      <c r="E3" s="43"/>
      <c r="F3" s="43"/>
      <c r="G3" s="43"/>
      <c r="H3" s="43"/>
      <c r="I3" s="43"/>
      <c r="J3" s="43"/>
      <c r="K3" s="43"/>
      <c r="L3" s="43"/>
      <c r="M3" s="43"/>
      <c r="N3" s="43"/>
    </row>
    <row r="4" spans="2:14" x14ac:dyDescent="0.25">
      <c r="B4" s="43"/>
      <c r="C4" s="43"/>
      <c r="D4" s="43"/>
      <c r="E4" s="43"/>
      <c r="F4" s="43"/>
      <c r="G4" s="43"/>
      <c r="H4" s="43"/>
      <c r="I4" s="43"/>
      <c r="J4" s="43"/>
      <c r="K4" s="43"/>
      <c r="L4" s="43"/>
      <c r="M4" s="43"/>
      <c r="N4" s="43"/>
    </row>
    <row r="5" spans="2:14" x14ac:dyDescent="0.25">
      <c r="B5" s="43"/>
      <c r="C5" s="43"/>
      <c r="D5" s="43"/>
      <c r="E5" s="43"/>
      <c r="F5" s="43"/>
      <c r="G5" s="43"/>
      <c r="H5" s="43"/>
      <c r="I5" s="43"/>
      <c r="J5" s="43"/>
      <c r="K5" s="43"/>
      <c r="L5" s="43"/>
      <c r="M5" s="43"/>
      <c r="N5" s="43"/>
    </row>
    <row r="6" spans="2:14" x14ac:dyDescent="0.25">
      <c r="B6" s="43"/>
      <c r="C6" s="43"/>
      <c r="D6" s="43"/>
      <c r="E6" s="43"/>
      <c r="F6" s="43"/>
      <c r="G6" s="43"/>
      <c r="H6" s="43"/>
      <c r="I6" s="43"/>
      <c r="J6" s="43"/>
      <c r="K6" s="43"/>
      <c r="L6" s="43"/>
      <c r="M6" s="43"/>
      <c r="N6" s="43"/>
    </row>
    <row r="7" spans="2:14" x14ac:dyDescent="0.25">
      <c r="B7" s="43"/>
      <c r="C7" s="43"/>
      <c r="D7" s="43"/>
      <c r="E7" s="43"/>
      <c r="F7" s="43"/>
      <c r="G7" s="43"/>
      <c r="H7" s="43"/>
      <c r="I7" s="43"/>
      <c r="J7" s="43"/>
      <c r="K7" s="43"/>
      <c r="L7" s="43"/>
      <c r="M7" s="43"/>
      <c r="N7" s="43"/>
    </row>
    <row r="8" spans="2:14" x14ac:dyDescent="0.25">
      <c r="B8" s="43"/>
      <c r="C8" s="43"/>
      <c r="D8" s="43"/>
      <c r="E8" s="43"/>
      <c r="F8" s="43"/>
      <c r="G8" s="43"/>
      <c r="H8" s="43"/>
      <c r="I8" s="43"/>
      <c r="J8" s="43"/>
      <c r="K8" s="43"/>
      <c r="L8" s="43"/>
      <c r="M8" s="43"/>
      <c r="N8" s="43"/>
    </row>
    <row r="9" spans="2:14" x14ac:dyDescent="0.25">
      <c r="B9" s="43"/>
      <c r="C9" s="43"/>
      <c r="D9" s="43"/>
      <c r="E9" s="43"/>
      <c r="F9" s="43"/>
      <c r="G9" s="43"/>
      <c r="H9" s="43"/>
      <c r="I9" s="43"/>
      <c r="J9" s="43"/>
      <c r="K9" s="43"/>
      <c r="L9" s="43"/>
      <c r="M9" s="43"/>
      <c r="N9" s="43"/>
    </row>
    <row r="10" spans="2:14" x14ac:dyDescent="0.25">
      <c r="B10" s="43"/>
      <c r="C10" s="43"/>
      <c r="D10" s="43"/>
      <c r="E10" s="43"/>
      <c r="F10" s="43"/>
      <c r="G10" s="43"/>
      <c r="H10" s="43"/>
      <c r="I10" s="43"/>
      <c r="J10" s="43"/>
      <c r="K10" s="43"/>
      <c r="L10" s="43"/>
      <c r="M10" s="43"/>
      <c r="N10" s="43"/>
    </row>
    <row r="11" spans="2:14" x14ac:dyDescent="0.25">
      <c r="B11" s="43"/>
      <c r="C11" s="43"/>
      <c r="D11" s="43"/>
      <c r="E11" s="43"/>
      <c r="F11" s="43"/>
      <c r="G11" s="43"/>
      <c r="H11" s="43"/>
      <c r="I11" s="43"/>
      <c r="J11" s="43"/>
      <c r="K11" s="43"/>
      <c r="L11" s="43"/>
      <c r="M11" s="43"/>
      <c r="N11" s="43"/>
    </row>
    <row r="12" spans="2:14" x14ac:dyDescent="0.25">
      <c r="B12" s="43"/>
      <c r="C12" s="43"/>
      <c r="D12" s="43"/>
      <c r="E12" s="43"/>
      <c r="F12" s="43"/>
      <c r="G12" s="43"/>
      <c r="H12" s="43"/>
      <c r="I12" s="43"/>
      <c r="J12" s="43"/>
      <c r="K12" s="43"/>
      <c r="L12" s="43"/>
      <c r="M12" s="43"/>
      <c r="N12" s="43"/>
    </row>
    <row r="13" spans="2:14" x14ac:dyDescent="0.25">
      <c r="B13" s="43"/>
      <c r="C13" s="43"/>
      <c r="D13" s="43"/>
      <c r="E13" s="43"/>
      <c r="F13" s="43"/>
      <c r="G13" s="43"/>
      <c r="H13" s="43"/>
      <c r="I13" s="43"/>
      <c r="J13" s="43"/>
      <c r="K13" s="43"/>
      <c r="L13" s="43"/>
      <c r="M13" s="43"/>
      <c r="N13" s="43"/>
    </row>
    <row r="14" spans="2:14" x14ac:dyDescent="0.25">
      <c r="B14" s="43"/>
      <c r="C14" s="43"/>
      <c r="D14" s="43"/>
      <c r="E14" s="43"/>
      <c r="F14" s="43"/>
      <c r="G14" s="43"/>
      <c r="H14" s="43"/>
      <c r="I14" s="43"/>
      <c r="J14" s="43"/>
      <c r="K14" s="43"/>
      <c r="L14" s="43"/>
      <c r="M14" s="43"/>
      <c r="N14" s="43"/>
    </row>
    <row r="15" spans="2:14" x14ac:dyDescent="0.25">
      <c r="B15" s="43"/>
      <c r="C15" s="43"/>
      <c r="D15" s="43"/>
      <c r="E15" s="43"/>
      <c r="F15" s="43"/>
      <c r="G15" s="43"/>
      <c r="H15" s="43"/>
      <c r="I15" s="43"/>
      <c r="J15" s="43"/>
      <c r="K15" s="43"/>
      <c r="L15" s="43"/>
      <c r="M15" s="43"/>
      <c r="N15" s="43"/>
    </row>
    <row r="16" spans="2:14" x14ac:dyDescent="0.25">
      <c r="B16" s="43"/>
      <c r="C16" s="43"/>
      <c r="D16" s="43"/>
      <c r="E16" s="43"/>
      <c r="F16" s="43"/>
      <c r="G16" s="43"/>
      <c r="H16" s="43"/>
      <c r="I16" s="43"/>
      <c r="J16" s="43"/>
      <c r="K16" s="43"/>
      <c r="L16" s="43"/>
      <c r="M16" s="43"/>
      <c r="N16" s="43"/>
    </row>
    <row r="17" spans="2:14" x14ac:dyDescent="0.25">
      <c r="B17" s="43"/>
      <c r="C17" s="43"/>
      <c r="D17" s="43"/>
      <c r="E17" s="43"/>
      <c r="F17" s="43"/>
      <c r="G17" s="43"/>
      <c r="H17" s="43"/>
      <c r="I17" s="43"/>
      <c r="J17" s="43"/>
      <c r="K17" s="43"/>
      <c r="L17" s="43"/>
      <c r="M17" s="43"/>
      <c r="N17" s="43"/>
    </row>
    <row r="18" spans="2:14" x14ac:dyDescent="0.25">
      <c r="B18" s="43"/>
      <c r="C18" s="43"/>
      <c r="D18" s="43"/>
      <c r="E18" s="43"/>
      <c r="F18" s="43"/>
      <c r="G18" s="43"/>
      <c r="H18" s="43"/>
      <c r="I18" s="43"/>
      <c r="J18" s="43"/>
      <c r="K18" s="43"/>
      <c r="L18" s="43"/>
      <c r="M18" s="43"/>
      <c r="N18" s="43"/>
    </row>
    <row r="19" spans="2:14" x14ac:dyDescent="0.25">
      <c r="B19" s="43"/>
      <c r="C19" s="43"/>
      <c r="D19" s="43"/>
      <c r="E19" s="43"/>
      <c r="F19" s="43"/>
      <c r="G19" s="43"/>
      <c r="H19" s="43"/>
      <c r="I19" s="43"/>
      <c r="J19" s="43"/>
      <c r="K19" s="43"/>
      <c r="L19" s="43"/>
      <c r="M19" s="43"/>
      <c r="N19" s="43"/>
    </row>
    <row r="20" spans="2:14" x14ac:dyDescent="0.25">
      <c r="B20" s="43"/>
      <c r="C20" s="43"/>
      <c r="D20" s="43"/>
      <c r="E20" s="43"/>
      <c r="F20" s="43"/>
      <c r="G20" s="43"/>
      <c r="H20" s="43"/>
      <c r="I20" s="43"/>
      <c r="J20" s="43"/>
      <c r="K20" s="43"/>
      <c r="L20" s="43"/>
      <c r="M20" s="43"/>
      <c r="N20" s="43"/>
    </row>
    <row r="21" spans="2:14" x14ac:dyDescent="0.25">
      <c r="B21" s="43"/>
      <c r="C21" s="43"/>
      <c r="D21" s="43"/>
      <c r="E21" s="43"/>
      <c r="F21" s="43"/>
      <c r="G21" s="43"/>
      <c r="H21" s="43"/>
      <c r="I21" s="43"/>
      <c r="J21" s="43"/>
      <c r="K21" s="43"/>
      <c r="L21" s="43"/>
      <c r="M21" s="43"/>
      <c r="N21" s="43"/>
    </row>
    <row r="22" spans="2:14" x14ac:dyDescent="0.25">
      <c r="B22" s="43"/>
      <c r="C22" s="43"/>
      <c r="D22" s="43"/>
      <c r="E22" s="43"/>
      <c r="F22" s="43"/>
      <c r="G22" s="43"/>
      <c r="H22" s="43"/>
      <c r="I22" s="43"/>
      <c r="J22" s="43"/>
      <c r="K22" s="43"/>
      <c r="L22" s="43"/>
      <c r="M22" s="43"/>
      <c r="N22" s="43"/>
    </row>
    <row r="23" spans="2:14" x14ac:dyDescent="0.25">
      <c r="B23" s="43"/>
      <c r="C23" s="43"/>
      <c r="D23" s="43"/>
      <c r="E23" s="43"/>
      <c r="F23" s="43"/>
      <c r="G23" s="43"/>
      <c r="H23" s="43"/>
      <c r="I23" s="43"/>
      <c r="J23" s="43"/>
      <c r="K23" s="43"/>
      <c r="L23" s="43"/>
      <c r="M23" s="43"/>
      <c r="N23" s="43"/>
    </row>
    <row r="24" spans="2:14" x14ac:dyDescent="0.25">
      <c r="B24" s="43"/>
      <c r="C24" s="43"/>
      <c r="D24" s="43"/>
      <c r="E24" s="43"/>
      <c r="F24" s="43"/>
      <c r="G24" s="43"/>
      <c r="H24" s="43"/>
      <c r="I24" s="43"/>
      <c r="J24" s="43"/>
      <c r="K24" s="43"/>
      <c r="L24" s="43"/>
      <c r="M24" s="43"/>
      <c r="N24" s="43"/>
    </row>
    <row r="25" spans="2:14" x14ac:dyDescent="0.25">
      <c r="B25" s="43"/>
      <c r="C25" s="43"/>
      <c r="D25" s="43"/>
      <c r="E25" s="43"/>
      <c r="F25" s="43"/>
      <c r="G25" s="43"/>
      <c r="H25" s="43"/>
      <c r="I25" s="43"/>
      <c r="J25" s="43"/>
      <c r="K25" s="43"/>
      <c r="L25" s="43"/>
      <c r="M25" s="43"/>
      <c r="N25" s="43"/>
    </row>
    <row r="26" spans="2:14" x14ac:dyDescent="0.25">
      <c r="B26" s="43"/>
      <c r="C26" s="43"/>
      <c r="D26" s="43"/>
      <c r="E26" s="43"/>
      <c r="F26" s="43"/>
      <c r="G26" s="43"/>
      <c r="H26" s="43"/>
      <c r="I26" s="43"/>
      <c r="J26" s="43"/>
      <c r="K26" s="43"/>
      <c r="L26" s="43"/>
      <c r="M26" s="43"/>
      <c r="N26" s="43"/>
    </row>
    <row r="27" spans="2:14" x14ac:dyDescent="0.25">
      <c r="B27" s="43"/>
      <c r="C27" s="43"/>
      <c r="D27" s="43"/>
      <c r="E27" s="43"/>
      <c r="F27" s="43"/>
      <c r="G27" s="43"/>
      <c r="H27" s="43"/>
      <c r="I27" s="43"/>
      <c r="J27" s="43"/>
      <c r="K27" s="43"/>
      <c r="L27" s="43"/>
      <c r="M27" s="43"/>
      <c r="N27" s="43"/>
    </row>
    <row r="28" spans="2:14" x14ac:dyDescent="0.25">
      <c r="B28" s="43"/>
      <c r="C28" s="43"/>
      <c r="D28" s="43"/>
      <c r="E28" s="43"/>
      <c r="F28" s="43"/>
      <c r="G28" s="43"/>
      <c r="H28" s="43"/>
      <c r="I28" s="43"/>
      <c r="J28" s="43"/>
      <c r="K28" s="43"/>
      <c r="L28" s="43"/>
      <c r="M28" s="43"/>
      <c r="N28" s="43"/>
    </row>
    <row r="29" spans="2:14" x14ac:dyDescent="0.25">
      <c r="B29" s="43"/>
      <c r="C29" s="43"/>
      <c r="D29" s="43"/>
      <c r="E29" s="43"/>
      <c r="F29" s="43"/>
      <c r="G29" s="43"/>
      <c r="H29" s="43"/>
      <c r="I29" s="43"/>
      <c r="J29" s="43"/>
      <c r="K29" s="43"/>
      <c r="L29" s="43"/>
      <c r="M29" s="43"/>
      <c r="N29" s="43"/>
    </row>
    <row r="30" spans="2:14" x14ac:dyDescent="0.25">
      <c r="B30" s="43"/>
      <c r="C30" s="43"/>
      <c r="D30" s="43"/>
      <c r="E30" s="43"/>
      <c r="F30" s="43"/>
      <c r="G30" s="43"/>
      <c r="H30" s="43"/>
      <c r="I30" s="43"/>
      <c r="J30" s="43"/>
      <c r="K30" s="43"/>
      <c r="L30" s="43"/>
      <c r="M30" s="43"/>
      <c r="N30" s="43"/>
    </row>
    <row r="31" spans="2:14" x14ac:dyDescent="0.25">
      <c r="B31" s="43"/>
      <c r="C31" s="43"/>
      <c r="D31" s="43"/>
      <c r="E31" s="43"/>
      <c r="F31" s="43"/>
      <c r="G31" s="43"/>
      <c r="H31" s="43"/>
      <c r="I31" s="43"/>
      <c r="J31" s="43"/>
      <c r="K31" s="43"/>
      <c r="L31" s="43"/>
      <c r="M31" s="43"/>
      <c r="N31" s="43"/>
    </row>
    <row r="32" spans="2:14" x14ac:dyDescent="0.25">
      <c r="B32" s="43"/>
      <c r="C32" s="43"/>
      <c r="D32" s="43"/>
      <c r="E32" s="43"/>
      <c r="F32" s="43"/>
      <c r="G32" s="43"/>
      <c r="H32" s="43"/>
      <c r="I32" s="43"/>
      <c r="J32" s="43"/>
      <c r="K32" s="43"/>
      <c r="L32" s="43"/>
      <c r="M32" s="43"/>
      <c r="N32" s="43"/>
    </row>
    <row r="33" spans="2:14" x14ac:dyDescent="0.25">
      <c r="B33" s="43"/>
      <c r="C33" s="43"/>
      <c r="D33" s="43"/>
      <c r="E33" s="43"/>
      <c r="F33" s="43"/>
      <c r="G33" s="43"/>
      <c r="H33" s="43"/>
      <c r="I33" s="43"/>
      <c r="J33" s="43"/>
      <c r="K33" s="43"/>
      <c r="L33" s="43"/>
      <c r="M33" s="43"/>
      <c r="N33" s="43"/>
    </row>
    <row r="34" spans="2:14" x14ac:dyDescent="0.25">
      <c r="B34" s="43"/>
      <c r="C34" s="43"/>
      <c r="D34" s="43"/>
      <c r="E34" s="43"/>
      <c r="F34" s="43"/>
      <c r="G34" s="43"/>
      <c r="H34" s="43"/>
      <c r="I34" s="43"/>
      <c r="J34" s="43"/>
      <c r="K34" s="43"/>
      <c r="L34" s="43"/>
      <c r="M34" s="43"/>
      <c r="N34" s="43"/>
    </row>
    <row r="35" spans="2:14" x14ac:dyDescent="0.25">
      <c r="B35" s="43"/>
      <c r="C35" s="43"/>
      <c r="D35" s="43"/>
      <c r="E35" s="43"/>
      <c r="F35" s="43"/>
      <c r="G35" s="43"/>
      <c r="H35" s="43"/>
      <c r="I35" s="43"/>
      <c r="J35" s="43"/>
      <c r="K35" s="43"/>
      <c r="L35" s="43"/>
      <c r="M35" s="43"/>
      <c r="N35" s="43"/>
    </row>
    <row r="36" spans="2:14" x14ac:dyDescent="0.25">
      <c r="B36" s="43"/>
      <c r="C36" s="43"/>
      <c r="D36" s="43"/>
      <c r="E36" s="43"/>
      <c r="F36" s="43"/>
      <c r="G36" s="43"/>
      <c r="H36" s="43"/>
      <c r="I36" s="43"/>
      <c r="J36" s="43"/>
      <c r="K36" s="43"/>
      <c r="L36" s="43"/>
      <c r="M36" s="43"/>
      <c r="N36" s="43"/>
    </row>
    <row r="37" spans="2:14" x14ac:dyDescent="0.25">
      <c r="B37" s="43"/>
      <c r="C37" s="43"/>
      <c r="D37" s="43"/>
      <c r="E37" s="43"/>
      <c r="F37" s="43"/>
      <c r="G37" s="43"/>
      <c r="H37" s="43"/>
      <c r="I37" s="43"/>
      <c r="J37" s="43"/>
      <c r="K37" s="43"/>
      <c r="L37" s="43"/>
      <c r="M37" s="43"/>
      <c r="N37" s="43"/>
    </row>
  </sheetData>
  <mergeCells count="1">
    <mergeCell ref="B1:N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69EA0-FB73-4963-BC31-68C3EA7AA5B4}">
  <dimension ref="A1:H39"/>
  <sheetViews>
    <sheetView workbookViewId="0">
      <selection activeCell="A17" sqref="A2:A17"/>
    </sheetView>
  </sheetViews>
  <sheetFormatPr defaultRowHeight="15" x14ac:dyDescent="0.25"/>
  <cols>
    <col min="1" max="1" width="11.7109375" customWidth="1"/>
    <col min="2" max="2" width="17" customWidth="1"/>
    <col min="3" max="3" width="13" customWidth="1"/>
    <col min="4" max="4" width="13.85546875" customWidth="1"/>
    <col min="5" max="5" width="25.42578125" customWidth="1"/>
    <col min="6" max="6" width="41.140625" customWidth="1"/>
    <col min="7" max="7" width="8.85546875" customWidth="1"/>
    <col min="8" max="8" width="19.140625" customWidth="1"/>
  </cols>
  <sheetData>
    <row r="1" spans="1:8" ht="44.25" customHeight="1" thickBot="1" x14ac:dyDescent="0.3">
      <c r="A1" s="1" t="s">
        <v>0</v>
      </c>
      <c r="B1" s="1" t="s">
        <v>1</v>
      </c>
      <c r="C1" s="1" t="s">
        <v>2</v>
      </c>
      <c r="D1" s="1" t="s">
        <v>3</v>
      </c>
      <c r="E1" s="2" t="s">
        <v>4</v>
      </c>
      <c r="F1" s="3" t="s">
        <v>131</v>
      </c>
      <c r="G1" s="3" t="s">
        <v>5</v>
      </c>
      <c r="H1" s="1" t="s">
        <v>6</v>
      </c>
    </row>
    <row r="2" spans="1:8" ht="30" x14ac:dyDescent="0.25">
      <c r="A2" t="s">
        <v>23</v>
      </c>
      <c r="B2" t="s">
        <v>7</v>
      </c>
      <c r="C2">
        <v>1</v>
      </c>
      <c r="D2">
        <v>1</v>
      </c>
      <c r="E2" s="23">
        <v>-600</v>
      </c>
      <c r="F2" s="25" t="s">
        <v>63</v>
      </c>
      <c r="G2" s="24">
        <v>1</v>
      </c>
      <c r="H2" s="25" t="s">
        <v>64</v>
      </c>
    </row>
    <row r="3" spans="1:8" ht="30" x14ac:dyDescent="0.25">
      <c r="A3" t="s">
        <v>24</v>
      </c>
      <c r="B3" t="s">
        <v>8</v>
      </c>
      <c r="C3">
        <v>11</v>
      </c>
      <c r="D3">
        <v>1</v>
      </c>
      <c r="E3" s="23">
        <v>-2000</v>
      </c>
      <c r="F3" s="37" t="s">
        <v>70</v>
      </c>
      <c r="G3" s="24">
        <v>2</v>
      </c>
      <c r="H3" s="25" t="s">
        <v>73</v>
      </c>
    </row>
    <row r="4" spans="1:8" ht="30" x14ac:dyDescent="0.25">
      <c r="A4" t="s">
        <v>25</v>
      </c>
      <c r="B4" t="s">
        <v>9</v>
      </c>
      <c r="C4">
        <v>2</v>
      </c>
      <c r="D4">
        <v>1</v>
      </c>
      <c r="E4" s="23">
        <v>-28000</v>
      </c>
      <c r="F4" s="25" t="s">
        <v>114</v>
      </c>
      <c r="G4" s="24">
        <v>3</v>
      </c>
      <c r="H4" s="25" t="s">
        <v>120</v>
      </c>
    </row>
    <row r="5" spans="1:8" ht="60" x14ac:dyDescent="0.25">
      <c r="A5" t="s">
        <v>26</v>
      </c>
      <c r="B5" t="s">
        <v>10</v>
      </c>
      <c r="C5">
        <v>2</v>
      </c>
      <c r="D5">
        <v>1</v>
      </c>
      <c r="E5" s="23">
        <v>6900</v>
      </c>
      <c r="F5" s="25" t="s">
        <v>116</v>
      </c>
      <c r="G5" s="24">
        <v>4</v>
      </c>
      <c r="H5" s="25" t="s">
        <v>117</v>
      </c>
    </row>
    <row r="6" spans="1:8" ht="30" x14ac:dyDescent="0.25">
      <c r="A6" t="s">
        <v>38</v>
      </c>
      <c r="B6" t="s">
        <v>11</v>
      </c>
      <c r="C6">
        <v>7</v>
      </c>
      <c r="D6">
        <v>1</v>
      </c>
      <c r="E6" s="23">
        <v>-10600</v>
      </c>
      <c r="F6" s="25" t="s">
        <v>74</v>
      </c>
      <c r="G6" s="24">
        <v>5</v>
      </c>
      <c r="H6" s="35" t="s">
        <v>75</v>
      </c>
    </row>
    <row r="7" spans="1:8" ht="30" x14ac:dyDescent="0.25">
      <c r="A7" t="s">
        <v>27</v>
      </c>
      <c r="B7" t="s">
        <v>18</v>
      </c>
      <c r="C7">
        <v>1</v>
      </c>
      <c r="D7">
        <v>1</v>
      </c>
      <c r="E7" s="23">
        <v>-2500</v>
      </c>
      <c r="F7" s="25" t="s">
        <v>63</v>
      </c>
      <c r="G7" s="24">
        <v>6</v>
      </c>
      <c r="H7" s="25" t="s">
        <v>79</v>
      </c>
    </row>
    <row r="8" spans="1:8" ht="30" x14ac:dyDescent="0.25">
      <c r="A8" t="s">
        <v>28</v>
      </c>
      <c r="B8" t="s">
        <v>12</v>
      </c>
      <c r="C8">
        <v>3</v>
      </c>
      <c r="D8">
        <v>1</v>
      </c>
      <c r="E8" s="23">
        <v>-400</v>
      </c>
      <c r="F8" s="25" t="s">
        <v>82</v>
      </c>
      <c r="G8" s="24">
        <v>7</v>
      </c>
      <c r="H8" s="25" t="s">
        <v>83</v>
      </c>
    </row>
    <row r="9" spans="1:8" ht="30" x14ac:dyDescent="0.25">
      <c r="A9" t="s">
        <v>29</v>
      </c>
      <c r="B9" t="s">
        <v>19</v>
      </c>
      <c r="C9">
        <v>5</v>
      </c>
      <c r="D9">
        <v>1</v>
      </c>
      <c r="E9" s="23">
        <v>31900</v>
      </c>
      <c r="F9" s="36" t="s">
        <v>91</v>
      </c>
      <c r="G9" s="24">
        <v>8</v>
      </c>
      <c r="H9" s="25" t="s">
        <v>94</v>
      </c>
    </row>
    <row r="10" spans="1:8" ht="30" x14ac:dyDescent="0.25">
      <c r="A10" t="s">
        <v>30</v>
      </c>
      <c r="B10" t="s">
        <v>20</v>
      </c>
      <c r="C10">
        <v>1</v>
      </c>
      <c r="D10">
        <v>1</v>
      </c>
      <c r="E10" s="23">
        <v>-10700</v>
      </c>
      <c r="F10" s="25" t="s">
        <v>63</v>
      </c>
      <c r="G10" s="24">
        <v>9</v>
      </c>
      <c r="H10" s="25" t="s">
        <v>64</v>
      </c>
    </row>
    <row r="11" spans="1:8" ht="30" x14ac:dyDescent="0.25">
      <c r="A11" t="s">
        <v>31</v>
      </c>
      <c r="B11" t="s">
        <v>13</v>
      </c>
      <c r="C11">
        <v>5</v>
      </c>
      <c r="D11">
        <v>1</v>
      </c>
      <c r="E11" s="23">
        <v>990</v>
      </c>
      <c r="F11" s="37" t="s">
        <v>70</v>
      </c>
      <c r="G11" s="24">
        <v>10</v>
      </c>
      <c r="H11" s="25" t="s">
        <v>97</v>
      </c>
    </row>
    <row r="12" spans="1:8" ht="30" x14ac:dyDescent="0.25">
      <c r="A12" t="s">
        <v>32</v>
      </c>
      <c r="B12" t="s">
        <v>14</v>
      </c>
      <c r="C12">
        <v>3</v>
      </c>
      <c r="D12">
        <v>1</v>
      </c>
      <c r="E12" s="23">
        <v>6900</v>
      </c>
      <c r="F12" s="25" t="s">
        <v>82</v>
      </c>
      <c r="G12" s="24">
        <v>11</v>
      </c>
      <c r="H12" s="25" t="s">
        <v>84</v>
      </c>
    </row>
    <row r="13" spans="1:8" ht="30" x14ac:dyDescent="0.25">
      <c r="A13" t="s">
        <v>33</v>
      </c>
      <c r="B13" t="s">
        <v>21</v>
      </c>
      <c r="C13">
        <v>6</v>
      </c>
      <c r="D13">
        <v>1</v>
      </c>
      <c r="E13" s="23">
        <v>7700</v>
      </c>
      <c r="F13" s="25" t="s">
        <v>99</v>
      </c>
      <c r="G13" s="24">
        <v>12</v>
      </c>
      <c r="H13" s="25" t="s">
        <v>101</v>
      </c>
    </row>
    <row r="14" spans="1:8" ht="30" x14ac:dyDescent="0.25">
      <c r="A14" t="s">
        <v>34</v>
      </c>
      <c r="B14" t="s">
        <v>15</v>
      </c>
      <c r="C14">
        <v>9</v>
      </c>
      <c r="D14">
        <v>1</v>
      </c>
      <c r="E14" s="23">
        <v>0</v>
      </c>
      <c r="F14" s="36" t="s">
        <v>70</v>
      </c>
      <c r="G14" s="24">
        <v>13</v>
      </c>
      <c r="H14" s="25" t="s">
        <v>104</v>
      </c>
    </row>
    <row r="15" spans="1:8" ht="30" x14ac:dyDescent="0.25">
      <c r="A15" t="s">
        <v>35</v>
      </c>
      <c r="B15" t="s">
        <v>16</v>
      </c>
      <c r="C15">
        <v>2</v>
      </c>
      <c r="D15">
        <v>1</v>
      </c>
      <c r="E15" s="23">
        <v>-10000</v>
      </c>
      <c r="F15" s="37" t="s">
        <v>124</v>
      </c>
      <c r="G15" s="24">
        <v>14</v>
      </c>
      <c r="H15" s="25" t="s">
        <v>106</v>
      </c>
    </row>
    <row r="16" spans="1:8" ht="30" x14ac:dyDescent="0.25">
      <c r="A16" t="s">
        <v>36</v>
      </c>
      <c r="B16" t="s">
        <v>17</v>
      </c>
      <c r="C16">
        <v>1</v>
      </c>
      <c r="D16">
        <v>1</v>
      </c>
      <c r="E16" s="23">
        <v>-1000</v>
      </c>
      <c r="F16" s="37" t="s">
        <v>124</v>
      </c>
      <c r="G16" s="24">
        <v>15</v>
      </c>
      <c r="H16" s="25" t="s">
        <v>108</v>
      </c>
    </row>
    <row r="17" spans="1:8" ht="30" x14ac:dyDescent="0.25">
      <c r="A17" t="s">
        <v>37</v>
      </c>
      <c r="B17" t="s">
        <v>22</v>
      </c>
      <c r="C17">
        <v>1</v>
      </c>
      <c r="D17">
        <v>1</v>
      </c>
      <c r="E17" s="23">
        <v>-1700</v>
      </c>
      <c r="F17" s="25" t="s">
        <v>113</v>
      </c>
      <c r="G17" s="24">
        <v>16</v>
      </c>
      <c r="H17" s="25" t="s">
        <v>130</v>
      </c>
    </row>
    <row r="18" spans="1:8" x14ac:dyDescent="0.25">
      <c r="A18" s="32"/>
      <c r="B18" s="33" t="s">
        <v>62</v>
      </c>
      <c r="C18" s="33">
        <f>SUM(C2:C17)</f>
        <v>60</v>
      </c>
      <c r="D18" s="33">
        <f>SUM(D2:D17)</f>
        <v>16</v>
      </c>
      <c r="E18" s="34">
        <f>SUMIF(E2:E17,"&lt;0")</f>
        <v>-67500</v>
      </c>
      <c r="F18" s="32"/>
      <c r="G18" s="32"/>
      <c r="H18" s="32"/>
    </row>
    <row r="20" spans="1:8" ht="18.75" x14ac:dyDescent="0.3">
      <c r="A20" s="10" t="s">
        <v>59</v>
      </c>
      <c r="B20" s="11"/>
      <c r="C20" s="12"/>
      <c r="D20" s="12"/>
      <c r="E20" s="13"/>
      <c r="F20" s="14"/>
      <c r="G20" s="15"/>
      <c r="H20" s="15"/>
    </row>
    <row r="21" spans="1:8" x14ac:dyDescent="0.25">
      <c r="A21" s="16" t="s">
        <v>60</v>
      </c>
      <c r="B21" s="17"/>
      <c r="C21" s="18"/>
      <c r="D21" s="18"/>
      <c r="E21" s="19"/>
      <c r="F21" s="20"/>
      <c r="G21" s="21"/>
      <c r="H21" s="21"/>
    </row>
    <row r="22" spans="1:8" x14ac:dyDescent="0.25">
      <c r="A22" s="16" t="s">
        <v>61</v>
      </c>
      <c r="B22" s="17"/>
      <c r="C22" s="18"/>
      <c r="D22" s="18"/>
      <c r="E22" s="19"/>
      <c r="F22" s="20"/>
      <c r="G22" s="21"/>
      <c r="H22" s="21"/>
    </row>
    <row r="23" spans="1:8" x14ac:dyDescent="0.25">
      <c r="A23" s="16"/>
      <c r="B23" s="17"/>
      <c r="C23" s="18"/>
      <c r="D23" s="18"/>
      <c r="E23" s="19"/>
      <c r="F23" s="20"/>
      <c r="G23" s="21"/>
      <c r="H23" s="21"/>
    </row>
    <row r="24" spans="1:8" ht="16.5" customHeight="1" x14ac:dyDescent="0.25">
      <c r="A24" s="22">
        <v>-1</v>
      </c>
      <c r="B24" s="44" t="s">
        <v>65</v>
      </c>
      <c r="C24" s="44"/>
      <c r="D24" s="44"/>
      <c r="E24" s="44"/>
      <c r="F24" s="44"/>
      <c r="G24" s="44"/>
      <c r="H24" s="44"/>
    </row>
    <row r="25" spans="1:8" ht="68.25" customHeight="1" x14ac:dyDescent="0.25">
      <c r="A25" s="22">
        <v>-2</v>
      </c>
      <c r="B25" s="44" t="s">
        <v>72</v>
      </c>
      <c r="C25" s="44"/>
      <c r="D25" s="44"/>
      <c r="E25" s="44"/>
      <c r="F25" s="44"/>
      <c r="G25" s="44"/>
      <c r="H25" s="44"/>
    </row>
    <row r="26" spans="1:8" ht="56.25" customHeight="1" x14ac:dyDescent="0.25">
      <c r="A26" s="22">
        <v>-3</v>
      </c>
      <c r="B26" s="44" t="s">
        <v>134</v>
      </c>
      <c r="C26" s="44"/>
      <c r="D26" s="44"/>
      <c r="E26" s="44"/>
      <c r="F26" s="44"/>
      <c r="G26" s="44"/>
      <c r="H26" s="44"/>
    </row>
    <row r="27" spans="1:8" ht="44.25" customHeight="1" x14ac:dyDescent="0.25">
      <c r="A27" s="22">
        <v>-4</v>
      </c>
      <c r="B27" s="44" t="s">
        <v>125</v>
      </c>
      <c r="C27" s="44"/>
      <c r="D27" s="44"/>
      <c r="E27" s="44"/>
      <c r="F27" s="44"/>
      <c r="G27" s="44"/>
      <c r="H27" s="44"/>
    </row>
    <row r="28" spans="1:8" ht="28.5" customHeight="1" x14ac:dyDescent="0.25">
      <c r="A28" s="22">
        <v>-5</v>
      </c>
      <c r="B28" s="44" t="s">
        <v>76</v>
      </c>
      <c r="C28" s="44"/>
      <c r="D28" s="44"/>
      <c r="E28" s="44"/>
      <c r="F28" s="44"/>
      <c r="G28" s="44"/>
      <c r="H28" s="44"/>
    </row>
    <row r="29" spans="1:8" ht="15.75" x14ac:dyDescent="0.25">
      <c r="A29" s="22">
        <v>-6</v>
      </c>
      <c r="B29" s="44" t="s">
        <v>80</v>
      </c>
      <c r="C29" s="44"/>
      <c r="D29" s="44"/>
      <c r="E29" s="44"/>
      <c r="F29" s="44"/>
      <c r="G29" s="44"/>
      <c r="H29" s="44"/>
    </row>
    <row r="30" spans="1:8" ht="27.75" customHeight="1" x14ac:dyDescent="0.25">
      <c r="A30" s="22">
        <v>-7</v>
      </c>
      <c r="B30" s="44" t="s">
        <v>86</v>
      </c>
      <c r="C30" s="44"/>
      <c r="D30" s="44"/>
      <c r="E30" s="44"/>
      <c r="F30" s="44"/>
      <c r="G30" s="44"/>
      <c r="H30" s="44"/>
    </row>
    <row r="31" spans="1:8" ht="15.75" x14ac:dyDescent="0.25">
      <c r="A31" s="22">
        <v>-8</v>
      </c>
      <c r="B31" s="44" t="s">
        <v>92</v>
      </c>
      <c r="C31" s="44"/>
      <c r="D31" s="44"/>
      <c r="E31" s="44"/>
      <c r="F31" s="44"/>
      <c r="G31" s="44"/>
      <c r="H31" s="44"/>
    </row>
    <row r="32" spans="1:8" ht="15" customHeight="1" x14ac:dyDescent="0.25">
      <c r="A32" s="22">
        <v>-9</v>
      </c>
      <c r="B32" s="44" t="s">
        <v>135</v>
      </c>
      <c r="C32" s="44"/>
      <c r="D32" s="44"/>
      <c r="E32" s="44"/>
      <c r="F32" s="44"/>
      <c r="G32" s="44"/>
      <c r="H32" s="44"/>
    </row>
    <row r="33" spans="1:8" ht="39.75" customHeight="1" x14ac:dyDescent="0.25">
      <c r="A33" s="22">
        <v>-10</v>
      </c>
      <c r="B33" s="44" t="s">
        <v>96</v>
      </c>
      <c r="C33" s="44"/>
      <c r="D33" s="44"/>
      <c r="E33" s="44"/>
      <c r="F33" s="44"/>
      <c r="G33" s="44"/>
      <c r="H33" s="44"/>
    </row>
    <row r="34" spans="1:8" ht="28.5" customHeight="1" x14ac:dyDescent="0.25">
      <c r="A34" s="22">
        <v>-11</v>
      </c>
      <c r="B34" s="44" t="s">
        <v>87</v>
      </c>
      <c r="C34" s="44"/>
      <c r="D34" s="44"/>
      <c r="E34" s="44"/>
      <c r="F34" s="44"/>
      <c r="G34" s="44"/>
      <c r="H34" s="44"/>
    </row>
    <row r="35" spans="1:8" ht="41.25" customHeight="1" x14ac:dyDescent="0.25">
      <c r="A35" s="22">
        <v>-12</v>
      </c>
      <c r="B35" s="44" t="s">
        <v>100</v>
      </c>
      <c r="C35" s="44"/>
      <c r="D35" s="44"/>
      <c r="E35" s="44"/>
      <c r="F35" s="44"/>
      <c r="G35" s="44"/>
      <c r="H35" s="44"/>
    </row>
    <row r="36" spans="1:8" ht="44.25" customHeight="1" x14ac:dyDescent="0.25">
      <c r="A36" s="22">
        <v>-13</v>
      </c>
      <c r="B36" s="44" t="s">
        <v>136</v>
      </c>
      <c r="C36" s="44"/>
      <c r="D36" s="44"/>
      <c r="E36" s="44"/>
      <c r="F36" s="44"/>
      <c r="G36" s="44"/>
      <c r="H36" s="44"/>
    </row>
    <row r="37" spans="1:8" ht="42" customHeight="1" x14ac:dyDescent="0.25">
      <c r="A37" s="22">
        <v>-14</v>
      </c>
      <c r="B37" s="44" t="s">
        <v>137</v>
      </c>
      <c r="C37" s="44"/>
      <c r="D37" s="44"/>
      <c r="E37" s="44"/>
      <c r="F37" s="44"/>
      <c r="G37" s="44"/>
      <c r="H37" s="44"/>
    </row>
    <row r="38" spans="1:8" ht="40.5" customHeight="1" x14ac:dyDescent="0.25">
      <c r="A38" s="22">
        <v>-15</v>
      </c>
      <c r="B38" s="44" t="s">
        <v>138</v>
      </c>
      <c r="C38" s="44"/>
      <c r="D38" s="44"/>
      <c r="E38" s="44"/>
      <c r="F38" s="44"/>
      <c r="G38" s="44"/>
      <c r="H38" s="44"/>
    </row>
    <row r="39" spans="1:8" ht="30" customHeight="1" x14ac:dyDescent="0.25">
      <c r="A39" s="22">
        <v>-16</v>
      </c>
      <c r="B39" s="44" t="s">
        <v>111</v>
      </c>
      <c r="C39" s="44"/>
      <c r="D39" s="44"/>
      <c r="E39" s="44"/>
      <c r="F39" s="44"/>
      <c r="G39" s="44"/>
      <c r="H39" s="44"/>
    </row>
  </sheetData>
  <mergeCells count="16">
    <mergeCell ref="B24:H24"/>
    <mergeCell ref="B25:H25"/>
    <mergeCell ref="B26:H26"/>
    <mergeCell ref="B27:H27"/>
    <mergeCell ref="B28:H28"/>
    <mergeCell ref="B29:H29"/>
    <mergeCell ref="B30:H30"/>
    <mergeCell ref="B31:H31"/>
    <mergeCell ref="B32:H32"/>
    <mergeCell ref="B33:H33"/>
    <mergeCell ref="B38:H38"/>
    <mergeCell ref="B39:H39"/>
    <mergeCell ref="B34:H34"/>
    <mergeCell ref="B35:H35"/>
    <mergeCell ref="B36:H36"/>
    <mergeCell ref="B37:H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7B08-5EE4-4A4B-84F8-CBC4245127CC}">
  <dimension ref="A1:BD40"/>
  <sheetViews>
    <sheetView topLeftCell="A5" workbookViewId="0">
      <selection activeCell="D21" sqref="D21"/>
    </sheetView>
  </sheetViews>
  <sheetFormatPr defaultRowHeight="15" x14ac:dyDescent="0.25"/>
  <cols>
    <col min="1" max="1" width="13.5703125" bestFit="1" customWidth="1"/>
    <col min="2" max="2" width="16.42578125" customWidth="1"/>
    <col min="3" max="3" width="7.140625" customWidth="1"/>
    <col min="4" max="4" width="33" customWidth="1"/>
    <col min="5" max="5" width="21.7109375" customWidth="1"/>
    <col min="6" max="6" width="20.42578125" customWidth="1"/>
    <col min="7" max="7" width="20" customWidth="1"/>
    <col min="8" max="8" width="20.42578125" customWidth="1"/>
    <col min="9" max="9" width="8.7109375" bestFit="1" customWidth="1"/>
    <col min="10" max="10" width="9.7109375" bestFit="1" customWidth="1"/>
    <col min="11" max="11" width="9" bestFit="1" customWidth="1"/>
    <col min="12" max="12" width="8" bestFit="1" customWidth="1"/>
    <col min="13" max="13" width="8.7109375" bestFit="1" customWidth="1"/>
    <col min="14" max="15" width="9.7109375" bestFit="1" customWidth="1"/>
    <col min="16" max="16" width="9" bestFit="1" customWidth="1"/>
    <col min="17" max="17" width="8" bestFit="1" customWidth="1"/>
    <col min="18" max="18" width="9" bestFit="1" customWidth="1"/>
    <col min="19" max="19" width="9.7109375" bestFit="1" customWidth="1"/>
    <col min="20" max="21" width="9" bestFit="1" customWidth="1"/>
    <col min="22" max="23" width="8.7109375" bestFit="1" customWidth="1"/>
    <col min="24" max="24" width="9" bestFit="1" customWidth="1"/>
    <col min="25" max="25" width="9.7109375" bestFit="1" customWidth="1"/>
    <col min="26" max="26" width="8.7109375" bestFit="1" customWidth="1"/>
    <col min="27" max="30" width="9.7109375" bestFit="1" customWidth="1"/>
    <col min="31" max="31" width="9" bestFit="1" customWidth="1"/>
    <col min="32" max="32" width="9.7109375" bestFit="1" customWidth="1"/>
    <col min="33" max="33" width="9" bestFit="1" customWidth="1"/>
    <col min="34" max="35" width="8.7109375" bestFit="1" customWidth="1"/>
    <col min="36" max="36" width="9" bestFit="1" customWidth="1"/>
    <col min="37" max="37" width="9.7109375" bestFit="1" customWidth="1"/>
    <col min="38" max="38" width="8.7109375" bestFit="1" customWidth="1"/>
    <col min="39" max="39" width="9.7109375" bestFit="1" customWidth="1"/>
    <col min="40" max="42" width="8.7109375" bestFit="1" customWidth="1"/>
    <col min="43" max="43" width="8" bestFit="1" customWidth="1"/>
    <col min="44" max="44" width="9" bestFit="1" customWidth="1"/>
    <col min="45" max="47" width="9.7109375" bestFit="1" customWidth="1"/>
    <col min="48" max="48" width="8.7109375" bestFit="1" customWidth="1"/>
    <col min="49" max="49" width="9" bestFit="1" customWidth="1"/>
    <col min="50" max="50" width="9.7109375" bestFit="1" customWidth="1"/>
    <col min="51" max="51" width="8.7109375" bestFit="1" customWidth="1"/>
    <col min="52" max="53" width="9.7109375" bestFit="1" customWidth="1"/>
    <col min="54" max="54" width="8.7109375" bestFit="1" customWidth="1"/>
    <col min="55" max="55" width="9" bestFit="1" customWidth="1"/>
    <col min="56" max="56" width="9.7109375" bestFit="1" customWidth="1"/>
  </cols>
  <sheetData>
    <row r="1" spans="1:56" ht="23.1" customHeight="1" x14ac:dyDescent="0.25">
      <c r="A1" s="46" t="s">
        <v>0</v>
      </c>
      <c r="B1" s="46" t="s">
        <v>1</v>
      </c>
      <c r="C1" s="46" t="s">
        <v>5</v>
      </c>
      <c r="D1" s="51" t="s">
        <v>127</v>
      </c>
      <c r="E1" s="48" t="s">
        <v>39</v>
      </c>
      <c r="F1" s="48" t="s">
        <v>123</v>
      </c>
      <c r="G1" s="48" t="s">
        <v>121</v>
      </c>
      <c r="H1" s="48" t="s">
        <v>122</v>
      </c>
      <c r="I1" s="50" t="s">
        <v>41</v>
      </c>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31.5" customHeight="1" thickBot="1" x14ac:dyDescent="0.3">
      <c r="A2" s="47"/>
      <c r="B2" s="47"/>
      <c r="C2" s="47"/>
      <c r="D2" s="52"/>
      <c r="E2" s="49" t="s">
        <v>40</v>
      </c>
      <c r="F2" s="49"/>
      <c r="G2" s="49"/>
      <c r="H2" s="49"/>
      <c r="I2" s="6">
        <v>1971</v>
      </c>
      <c r="J2" s="6">
        <f>I2+1</f>
        <v>1972</v>
      </c>
      <c r="K2" s="6">
        <f t="shared" ref="K2:BD2" si="0">J2+1</f>
        <v>1973</v>
      </c>
      <c r="L2" s="6">
        <f t="shared" si="0"/>
        <v>1974</v>
      </c>
      <c r="M2" s="6">
        <f t="shared" si="0"/>
        <v>1975</v>
      </c>
      <c r="N2" s="6">
        <f t="shared" si="0"/>
        <v>1976</v>
      </c>
      <c r="O2" s="6">
        <f t="shared" si="0"/>
        <v>1977</v>
      </c>
      <c r="P2" s="6">
        <f t="shared" si="0"/>
        <v>1978</v>
      </c>
      <c r="Q2" s="6">
        <f t="shared" si="0"/>
        <v>1979</v>
      </c>
      <c r="R2" s="6">
        <f t="shared" si="0"/>
        <v>1980</v>
      </c>
      <c r="S2" s="6">
        <f t="shared" si="0"/>
        <v>1981</v>
      </c>
      <c r="T2" s="6">
        <f t="shared" si="0"/>
        <v>1982</v>
      </c>
      <c r="U2" s="6">
        <f t="shared" si="0"/>
        <v>1983</v>
      </c>
      <c r="V2" s="6">
        <f t="shared" si="0"/>
        <v>1984</v>
      </c>
      <c r="W2" s="6">
        <f t="shared" si="0"/>
        <v>1985</v>
      </c>
      <c r="X2" s="6">
        <f t="shared" si="0"/>
        <v>1986</v>
      </c>
      <c r="Y2" s="6">
        <f t="shared" si="0"/>
        <v>1987</v>
      </c>
      <c r="Z2" s="6">
        <f t="shared" si="0"/>
        <v>1988</v>
      </c>
      <c r="AA2" s="6">
        <f t="shared" si="0"/>
        <v>1989</v>
      </c>
      <c r="AB2" s="6">
        <f t="shared" si="0"/>
        <v>1990</v>
      </c>
      <c r="AC2" s="6">
        <f t="shared" si="0"/>
        <v>1991</v>
      </c>
      <c r="AD2" s="6">
        <f t="shared" si="0"/>
        <v>1992</v>
      </c>
      <c r="AE2" s="6">
        <f t="shared" si="0"/>
        <v>1993</v>
      </c>
      <c r="AF2" s="6">
        <f t="shared" si="0"/>
        <v>1994</v>
      </c>
      <c r="AG2" s="6">
        <f t="shared" si="0"/>
        <v>1995</v>
      </c>
      <c r="AH2" s="6">
        <f t="shared" si="0"/>
        <v>1996</v>
      </c>
      <c r="AI2" s="6">
        <f t="shared" si="0"/>
        <v>1997</v>
      </c>
      <c r="AJ2" s="6">
        <f t="shared" si="0"/>
        <v>1998</v>
      </c>
      <c r="AK2" s="6">
        <f t="shared" si="0"/>
        <v>1999</v>
      </c>
      <c r="AL2" s="6">
        <f t="shared" si="0"/>
        <v>2000</v>
      </c>
      <c r="AM2" s="6">
        <f t="shared" si="0"/>
        <v>2001</v>
      </c>
      <c r="AN2" s="6">
        <f t="shared" si="0"/>
        <v>2002</v>
      </c>
      <c r="AO2" s="6">
        <f t="shared" si="0"/>
        <v>2003</v>
      </c>
      <c r="AP2" s="6">
        <f t="shared" si="0"/>
        <v>2004</v>
      </c>
      <c r="AQ2" s="6">
        <f t="shared" si="0"/>
        <v>2005</v>
      </c>
      <c r="AR2" s="6">
        <f t="shared" si="0"/>
        <v>2006</v>
      </c>
      <c r="AS2" s="6">
        <f t="shared" si="0"/>
        <v>2007</v>
      </c>
      <c r="AT2" s="6">
        <f>AS2+1</f>
        <v>2008</v>
      </c>
      <c r="AU2" s="6">
        <f t="shared" si="0"/>
        <v>2009</v>
      </c>
      <c r="AV2" s="6">
        <f t="shared" si="0"/>
        <v>2010</v>
      </c>
      <c r="AW2" s="6">
        <f t="shared" si="0"/>
        <v>2011</v>
      </c>
      <c r="AX2" s="6">
        <f t="shared" si="0"/>
        <v>2012</v>
      </c>
      <c r="AY2" s="6">
        <f t="shared" si="0"/>
        <v>2013</v>
      </c>
      <c r="AZ2" s="6">
        <f t="shared" si="0"/>
        <v>2014</v>
      </c>
      <c r="BA2" s="6">
        <f t="shared" si="0"/>
        <v>2015</v>
      </c>
      <c r="BB2" s="6">
        <f t="shared" si="0"/>
        <v>2016</v>
      </c>
      <c r="BC2" s="6">
        <f t="shared" si="0"/>
        <v>2017</v>
      </c>
      <c r="BD2" s="6">
        <f t="shared" si="0"/>
        <v>2018</v>
      </c>
    </row>
    <row r="3" spans="1:56" ht="15.75" customHeight="1" x14ac:dyDescent="0.25">
      <c r="A3" t="s">
        <v>23</v>
      </c>
      <c r="B3" t="s">
        <v>7</v>
      </c>
      <c r="C3" s="24">
        <v>1</v>
      </c>
      <c r="D3" t="s">
        <v>67</v>
      </c>
      <c r="E3" t="s">
        <v>68</v>
      </c>
      <c r="F3" s="4">
        <f>SUM(I3:BD3)/COUNTIF(I3:BD3,"&lt;&gt;na")</f>
        <v>-617.89655172413791</v>
      </c>
      <c r="G3" s="4">
        <f>SUM(AL3:BA3)/COUNT(AL3:BA3)</f>
        <v>-2038.6875</v>
      </c>
      <c r="H3" s="4">
        <f>SUM(AO3:AV3)/COUNT(AO3:AV3)</f>
        <v>-767.375</v>
      </c>
      <c r="I3" s="8" t="s">
        <v>58</v>
      </c>
      <c r="J3" s="8" t="s">
        <v>58</v>
      </c>
      <c r="K3" s="8" t="s">
        <v>58</v>
      </c>
      <c r="L3" s="8" t="s">
        <v>58</v>
      </c>
      <c r="M3" s="8" t="s">
        <v>58</v>
      </c>
      <c r="N3" s="8" t="s">
        <v>58</v>
      </c>
      <c r="O3" s="8" t="s">
        <v>58</v>
      </c>
      <c r="P3" s="8" t="s">
        <v>58</v>
      </c>
      <c r="Q3" s="8" t="s">
        <v>58</v>
      </c>
      <c r="R3" s="8" t="s">
        <v>58</v>
      </c>
      <c r="S3" s="8" t="s">
        <v>58</v>
      </c>
      <c r="T3" s="8" t="s">
        <v>58</v>
      </c>
      <c r="U3" s="8" t="s">
        <v>58</v>
      </c>
      <c r="V3" s="8" t="s">
        <v>58</v>
      </c>
      <c r="W3" s="8" t="s">
        <v>58</v>
      </c>
      <c r="X3" s="8" t="s">
        <v>58</v>
      </c>
      <c r="Y3" s="8" t="s">
        <v>58</v>
      </c>
      <c r="Z3" s="8" t="s">
        <v>58</v>
      </c>
      <c r="AA3" s="8" t="s">
        <v>58</v>
      </c>
      <c r="AB3" s="8">
        <v>-7200</v>
      </c>
      <c r="AC3" s="8">
        <v>-5900</v>
      </c>
      <c r="AD3" s="8">
        <v>-4100</v>
      </c>
      <c r="AE3" s="8">
        <v>8000</v>
      </c>
      <c r="AF3" s="8">
        <v>-4800</v>
      </c>
      <c r="AG3" s="8">
        <v>12000</v>
      </c>
      <c r="AH3" s="8">
        <v>2600</v>
      </c>
      <c r="AI3" s="8">
        <v>-600</v>
      </c>
      <c r="AJ3" s="8">
        <v>11000</v>
      </c>
      <c r="AK3" s="8">
        <v>-4000</v>
      </c>
      <c r="AL3" s="8">
        <v>-880</v>
      </c>
      <c r="AM3" s="8">
        <v>-7500</v>
      </c>
      <c r="AN3" s="8">
        <v>-3700</v>
      </c>
      <c r="AO3" s="8">
        <v>3700</v>
      </c>
      <c r="AP3" s="8">
        <v>81</v>
      </c>
      <c r="AQ3" s="8">
        <v>780</v>
      </c>
      <c r="AR3" s="8">
        <v>7600</v>
      </c>
      <c r="AS3" s="8">
        <v>-9100</v>
      </c>
      <c r="AT3" s="8">
        <v>-8100</v>
      </c>
      <c r="AU3" s="8">
        <v>-3700</v>
      </c>
      <c r="AV3" s="8">
        <v>2600</v>
      </c>
      <c r="AW3" s="8">
        <v>6800</v>
      </c>
      <c r="AX3" s="8">
        <v>-7100</v>
      </c>
      <c r="AY3" s="8">
        <v>-2000</v>
      </c>
      <c r="AZ3" s="8">
        <v>-7300</v>
      </c>
      <c r="BA3" s="8">
        <v>-4800</v>
      </c>
      <c r="BB3" s="8">
        <v>4400</v>
      </c>
      <c r="BC3" s="8">
        <v>9600</v>
      </c>
      <c r="BD3" s="8">
        <v>-6300</v>
      </c>
    </row>
    <row r="4" spans="1:56" x14ac:dyDescent="0.25">
      <c r="A4" t="s">
        <v>24</v>
      </c>
      <c r="B4" t="s">
        <v>8</v>
      </c>
      <c r="C4" s="24">
        <f>C3+1</f>
        <v>2</v>
      </c>
      <c r="D4" t="s">
        <v>128</v>
      </c>
      <c r="E4" t="s">
        <v>68</v>
      </c>
      <c r="F4" s="23">
        <f t="shared" ref="F4:F18" si="1">SUM(I4:BD4)/COUNTIF(I4:BD4,"&lt;&gt;na")</f>
        <v>-9784.21052631579</v>
      </c>
      <c r="G4" s="4">
        <f t="shared" ref="G4:G18" si="2">SUM(AL4:BA4)/COUNT(AL4:BA4)</f>
        <v>-18300</v>
      </c>
      <c r="H4" s="4">
        <f t="shared" ref="H4:H18" si="3">SUM(AO4:AV4)/COUNT(AO4:AV4)</f>
        <v>-7950</v>
      </c>
      <c r="I4" s="8" t="s">
        <v>58</v>
      </c>
      <c r="J4" s="8" t="s">
        <v>58</v>
      </c>
      <c r="K4" s="8" t="s">
        <v>58</v>
      </c>
      <c r="L4" s="8" t="s">
        <v>58</v>
      </c>
      <c r="M4" s="8" t="s">
        <v>58</v>
      </c>
      <c r="N4" s="8" t="s">
        <v>58</v>
      </c>
      <c r="O4" s="8" t="s">
        <v>58</v>
      </c>
      <c r="P4" s="8" t="s">
        <v>58</v>
      </c>
      <c r="Q4" s="8" t="s">
        <v>58</v>
      </c>
      <c r="R4" s="8" t="s">
        <v>58</v>
      </c>
      <c r="S4" s="8" t="s">
        <v>58</v>
      </c>
      <c r="T4" s="8" t="s">
        <v>58</v>
      </c>
      <c r="U4" s="8" t="s">
        <v>58</v>
      </c>
      <c r="V4" s="8" t="s">
        <v>58</v>
      </c>
      <c r="W4" s="8" t="s">
        <v>58</v>
      </c>
      <c r="X4" s="8" t="s">
        <v>58</v>
      </c>
      <c r="Y4" s="8" t="s">
        <v>58</v>
      </c>
      <c r="Z4" s="8" t="s">
        <v>58</v>
      </c>
      <c r="AA4" s="8" t="s">
        <v>58</v>
      </c>
      <c r="AB4" s="8" t="s">
        <v>58</v>
      </c>
      <c r="AC4" s="8" t="s">
        <v>58</v>
      </c>
      <c r="AD4" s="8" t="s">
        <v>58</v>
      </c>
      <c r="AE4" s="8" t="s">
        <v>58</v>
      </c>
      <c r="AF4" s="8" t="s">
        <v>58</v>
      </c>
      <c r="AG4" s="8" t="s">
        <v>58</v>
      </c>
      <c r="AH4" s="8" t="s">
        <v>58</v>
      </c>
      <c r="AI4" s="8" t="s">
        <v>58</v>
      </c>
      <c r="AJ4" s="8" t="s">
        <v>58</v>
      </c>
      <c r="AK4" s="8" t="s">
        <v>58</v>
      </c>
      <c r="AL4" s="8">
        <v>-18000</v>
      </c>
      <c r="AM4" s="8">
        <v>-40100</v>
      </c>
      <c r="AN4" s="8">
        <v>2500</v>
      </c>
      <c r="AO4" s="8">
        <v>-3700</v>
      </c>
      <c r="AP4" s="8">
        <v>-7500</v>
      </c>
      <c r="AQ4" s="8">
        <v>14500</v>
      </c>
      <c r="AR4" s="8">
        <v>55700</v>
      </c>
      <c r="AS4" s="8">
        <v>-80800</v>
      </c>
      <c r="AT4" s="8">
        <v>-41000</v>
      </c>
      <c r="AU4" s="8">
        <v>-19500</v>
      </c>
      <c r="AV4" s="8">
        <v>18700</v>
      </c>
      <c r="AW4" s="8">
        <v>70300</v>
      </c>
      <c r="AX4" s="8">
        <v>-45000</v>
      </c>
      <c r="AY4" s="8">
        <v>-46700</v>
      </c>
      <c r="AZ4" s="8">
        <v>-66900</v>
      </c>
      <c r="BA4" s="8">
        <v>-85300</v>
      </c>
      <c r="BB4" s="8">
        <v>45800</v>
      </c>
      <c r="BC4" s="8">
        <v>94600</v>
      </c>
      <c r="BD4" s="8">
        <v>-33500</v>
      </c>
    </row>
    <row r="5" spans="1:56" x14ac:dyDescent="0.25">
      <c r="A5" t="s">
        <v>25</v>
      </c>
      <c r="B5" t="s">
        <v>9</v>
      </c>
      <c r="C5" s="24">
        <f t="shared" ref="C5:C18" si="4">C4+1</f>
        <v>3</v>
      </c>
      <c r="D5" t="s">
        <v>112</v>
      </c>
      <c r="E5" t="s">
        <v>68</v>
      </c>
      <c r="F5" s="4">
        <f t="shared" si="1"/>
        <v>-27537.923076923078</v>
      </c>
      <c r="G5" s="4">
        <f t="shared" si="2"/>
        <v>-51983.4375</v>
      </c>
      <c r="H5" s="4">
        <f t="shared" si="3"/>
        <v>-21958.375</v>
      </c>
      <c r="I5" s="8" t="s">
        <v>58</v>
      </c>
      <c r="J5" s="8" t="s">
        <v>58</v>
      </c>
      <c r="K5" s="8" t="s">
        <v>58</v>
      </c>
      <c r="L5" s="8" t="s">
        <v>58</v>
      </c>
      <c r="M5" s="8" t="s">
        <v>58</v>
      </c>
      <c r="N5" s="8" t="s">
        <v>58</v>
      </c>
      <c r="O5" s="8" t="s">
        <v>58</v>
      </c>
      <c r="P5" s="8" t="s">
        <v>58</v>
      </c>
      <c r="Q5" s="8" t="s">
        <v>58</v>
      </c>
      <c r="R5" s="8" t="s">
        <v>58</v>
      </c>
      <c r="S5" s="8" t="s">
        <v>58</v>
      </c>
      <c r="T5" s="8" t="s">
        <v>58</v>
      </c>
      <c r="U5" s="8" t="s">
        <v>58</v>
      </c>
      <c r="V5" s="8" t="s">
        <v>58</v>
      </c>
      <c r="W5" s="8" t="s">
        <v>58</v>
      </c>
      <c r="X5" s="8" t="s">
        <v>58</v>
      </c>
      <c r="Y5" s="8" t="s">
        <v>58</v>
      </c>
      <c r="Z5" s="8" t="s">
        <v>58</v>
      </c>
      <c r="AA5" s="8" t="s">
        <v>58</v>
      </c>
      <c r="AB5" s="8">
        <v>-143265</v>
      </c>
      <c r="AC5" s="8">
        <v>-125839</v>
      </c>
      <c r="AD5" s="8">
        <v>-119790</v>
      </c>
      <c r="AE5" s="8">
        <v>194988</v>
      </c>
      <c r="AF5" s="8">
        <v>-162908</v>
      </c>
      <c r="AG5" s="8">
        <v>252145</v>
      </c>
      <c r="AH5" s="8">
        <v>62903</v>
      </c>
      <c r="AI5" s="8">
        <v>3255</v>
      </c>
      <c r="AJ5" s="8">
        <v>229830</v>
      </c>
      <c r="AK5" s="8">
        <v>-75570</v>
      </c>
      <c r="AL5" s="8">
        <v>27588</v>
      </c>
      <c r="AM5" s="8">
        <v>-109511</v>
      </c>
      <c r="AN5" s="8">
        <v>-35229</v>
      </c>
      <c r="AO5" s="8">
        <v>95961</v>
      </c>
      <c r="AP5" s="8">
        <v>17913</v>
      </c>
      <c r="AQ5" s="8">
        <v>86017</v>
      </c>
      <c r="AR5" s="8">
        <v>109477</v>
      </c>
      <c r="AS5" s="8">
        <v>-182149</v>
      </c>
      <c r="AT5" s="8">
        <v>-140725</v>
      </c>
      <c r="AU5" s="8">
        <v>-202586</v>
      </c>
      <c r="AV5" s="8">
        <v>40425</v>
      </c>
      <c r="AW5" s="8">
        <v>112966</v>
      </c>
      <c r="AX5" s="8">
        <v>-131068</v>
      </c>
      <c r="AY5" s="8">
        <v>-52603</v>
      </c>
      <c r="AZ5" s="8">
        <v>-274384</v>
      </c>
      <c r="BA5" s="8">
        <v>-193827</v>
      </c>
      <c r="BB5" s="8" t="s">
        <v>58</v>
      </c>
      <c r="BC5" s="8" t="s">
        <v>58</v>
      </c>
      <c r="BD5" s="8" t="s">
        <v>58</v>
      </c>
    </row>
    <row r="6" spans="1:56" x14ac:dyDescent="0.25">
      <c r="A6" t="s">
        <v>26</v>
      </c>
      <c r="B6" t="s">
        <v>10</v>
      </c>
      <c r="C6" s="24">
        <f t="shared" si="4"/>
        <v>4</v>
      </c>
      <c r="D6" t="s">
        <v>118</v>
      </c>
      <c r="E6" t="s">
        <v>68</v>
      </c>
      <c r="F6" s="4">
        <f t="shared" si="1"/>
        <v>6911.9047619047615</v>
      </c>
      <c r="G6" s="4">
        <f t="shared" si="2"/>
        <v>-3706.25</v>
      </c>
      <c r="H6" s="4">
        <f t="shared" si="3"/>
        <v>14337.5</v>
      </c>
      <c r="I6" s="8" t="s">
        <v>58</v>
      </c>
      <c r="J6" s="8" t="s">
        <v>58</v>
      </c>
      <c r="K6" s="8" t="s">
        <v>58</v>
      </c>
      <c r="L6" s="8">
        <v>22200</v>
      </c>
      <c r="M6" s="8">
        <v>-32100</v>
      </c>
      <c r="N6" s="8">
        <v>-94300</v>
      </c>
      <c r="O6" s="8">
        <v>-130199.99999999999</v>
      </c>
      <c r="P6" s="8">
        <v>91700</v>
      </c>
      <c r="Q6" s="8">
        <v>15800</v>
      </c>
      <c r="R6" s="8">
        <v>102700</v>
      </c>
      <c r="S6" s="8">
        <v>-400</v>
      </c>
      <c r="T6" s="8">
        <v>110700</v>
      </c>
      <c r="U6" s="8">
        <v>121200</v>
      </c>
      <c r="V6" s="8">
        <v>-28800</v>
      </c>
      <c r="W6" s="8">
        <v>-30500</v>
      </c>
      <c r="X6" s="8">
        <v>44900</v>
      </c>
      <c r="Y6" s="8">
        <v>-65300</v>
      </c>
      <c r="Z6" s="8">
        <v>-20900</v>
      </c>
      <c r="AA6" s="8">
        <v>-200</v>
      </c>
      <c r="AB6" s="8">
        <v>-39600</v>
      </c>
      <c r="AC6" s="8">
        <v>-49700</v>
      </c>
      <c r="AD6" s="8">
        <v>12000</v>
      </c>
      <c r="AE6" s="8">
        <v>102100</v>
      </c>
      <c r="AF6" s="8">
        <v>-16600</v>
      </c>
      <c r="AG6" s="8">
        <v>112900</v>
      </c>
      <c r="AH6" s="8">
        <v>16400</v>
      </c>
      <c r="AI6" s="8">
        <v>-2000</v>
      </c>
      <c r="AJ6" s="8">
        <v>123100</v>
      </c>
      <c r="AK6" s="8">
        <v>-15500</v>
      </c>
      <c r="AL6" s="8">
        <v>-5000</v>
      </c>
      <c r="AM6" s="8">
        <v>-20600</v>
      </c>
      <c r="AN6" s="8">
        <v>6500</v>
      </c>
      <c r="AO6" s="8">
        <v>42600</v>
      </c>
      <c r="AP6" s="8">
        <v>11400</v>
      </c>
      <c r="AQ6" s="8">
        <v>53300</v>
      </c>
      <c r="AR6" s="8">
        <v>79700</v>
      </c>
      <c r="AS6" s="8">
        <v>-48200</v>
      </c>
      <c r="AT6" s="8">
        <v>-28100</v>
      </c>
      <c r="AU6" s="8">
        <v>-36300</v>
      </c>
      <c r="AV6" s="8">
        <v>40300</v>
      </c>
      <c r="AW6" s="8">
        <v>62700</v>
      </c>
      <c r="AX6" s="8">
        <v>-39200</v>
      </c>
      <c r="AY6" s="8">
        <v>-40600</v>
      </c>
      <c r="AZ6" s="8">
        <v>-91900</v>
      </c>
      <c r="BA6" s="8">
        <v>-45900</v>
      </c>
      <c r="BB6" s="8" t="s">
        <v>58</v>
      </c>
      <c r="BC6" s="8" t="s">
        <v>58</v>
      </c>
      <c r="BD6" s="8" t="s">
        <v>58</v>
      </c>
    </row>
    <row r="7" spans="1:56" x14ac:dyDescent="0.25">
      <c r="A7" t="s">
        <v>38</v>
      </c>
      <c r="B7" t="s">
        <v>11</v>
      </c>
      <c r="C7" s="24">
        <f t="shared" si="4"/>
        <v>5</v>
      </c>
      <c r="D7" t="s">
        <v>77</v>
      </c>
      <c r="E7" t="s">
        <v>68</v>
      </c>
      <c r="F7" s="4">
        <f t="shared" si="1"/>
        <v>-10625</v>
      </c>
      <c r="G7" s="4">
        <f t="shared" si="2"/>
        <v>-13375</v>
      </c>
      <c r="H7" s="4">
        <f t="shared" si="3"/>
        <v>-8125</v>
      </c>
      <c r="I7" s="8" t="s">
        <v>58</v>
      </c>
      <c r="J7" s="8" t="s">
        <v>58</v>
      </c>
      <c r="K7" s="8" t="s">
        <v>58</v>
      </c>
      <c r="L7" s="8" t="s">
        <v>58</v>
      </c>
      <c r="M7" s="8" t="s">
        <v>58</v>
      </c>
      <c r="N7" s="8" t="s">
        <v>58</v>
      </c>
      <c r="O7" s="8" t="s">
        <v>58</v>
      </c>
      <c r="P7" s="8" t="s">
        <v>58</v>
      </c>
      <c r="Q7" s="8" t="s">
        <v>58</v>
      </c>
      <c r="R7" s="8" t="s">
        <v>58</v>
      </c>
      <c r="S7" s="8" t="s">
        <v>58</v>
      </c>
      <c r="T7" s="8" t="s">
        <v>58</v>
      </c>
      <c r="U7" s="8" t="s">
        <v>58</v>
      </c>
      <c r="V7" s="8" t="s">
        <v>58</v>
      </c>
      <c r="W7" s="8" t="s">
        <v>58</v>
      </c>
      <c r="X7" s="8" t="s">
        <v>58</v>
      </c>
      <c r="Y7" s="8" t="s">
        <v>58</v>
      </c>
      <c r="Z7" s="8" t="s">
        <v>58</v>
      </c>
      <c r="AA7" s="8" t="s">
        <v>58</v>
      </c>
      <c r="AB7" s="8" t="s">
        <v>58</v>
      </c>
      <c r="AC7" s="8" t="s">
        <v>58</v>
      </c>
      <c r="AD7" s="8" t="s">
        <v>58</v>
      </c>
      <c r="AE7" s="8" t="s">
        <v>58</v>
      </c>
      <c r="AF7" s="8" t="s">
        <v>58</v>
      </c>
      <c r="AG7" s="8" t="s">
        <v>58</v>
      </c>
      <c r="AH7" s="8" t="s">
        <v>58</v>
      </c>
      <c r="AI7" s="8" t="s">
        <v>58</v>
      </c>
      <c r="AJ7" s="8" t="s">
        <v>58</v>
      </c>
      <c r="AK7" s="8">
        <v>-7500</v>
      </c>
      <c r="AL7" s="8">
        <v>-8900</v>
      </c>
      <c r="AM7" s="8">
        <v>-26200</v>
      </c>
      <c r="AN7" s="8">
        <v>-18000</v>
      </c>
      <c r="AO7" s="8">
        <v>-13200</v>
      </c>
      <c r="AP7" s="8">
        <v>-30600</v>
      </c>
      <c r="AQ7" s="8">
        <v>34600</v>
      </c>
      <c r="AR7" s="8">
        <v>18200</v>
      </c>
      <c r="AS7" s="8">
        <v>-42800</v>
      </c>
      <c r="AT7" s="8">
        <v>-38500</v>
      </c>
      <c r="AU7" s="8">
        <v>-14200</v>
      </c>
      <c r="AV7" s="8">
        <v>21500</v>
      </c>
      <c r="AW7" s="8">
        <v>52300</v>
      </c>
      <c r="AX7" s="8">
        <v>-33000</v>
      </c>
      <c r="AY7" s="8">
        <v>-27500</v>
      </c>
      <c r="AZ7" s="8">
        <v>-49300</v>
      </c>
      <c r="BA7" s="8">
        <v>-38400</v>
      </c>
      <c r="BB7" s="8">
        <v>-15700</v>
      </c>
      <c r="BC7" s="8">
        <v>54500</v>
      </c>
      <c r="BD7" s="8">
        <v>-29800</v>
      </c>
    </row>
    <row r="8" spans="1:56" x14ac:dyDescent="0.25">
      <c r="A8" t="s">
        <v>27</v>
      </c>
      <c r="B8" t="s">
        <v>18</v>
      </c>
      <c r="C8" s="24">
        <f t="shared" si="4"/>
        <v>6</v>
      </c>
      <c r="D8" t="s">
        <v>67</v>
      </c>
      <c r="E8" t="s">
        <v>68</v>
      </c>
      <c r="F8" s="4">
        <f t="shared" si="1"/>
        <v>-2503.4482758620688</v>
      </c>
      <c r="G8" s="4">
        <f t="shared" si="2"/>
        <v>-13412.5</v>
      </c>
      <c r="H8" s="4">
        <f t="shared" si="3"/>
        <v>-2700</v>
      </c>
      <c r="I8" s="8" t="s">
        <v>58</v>
      </c>
      <c r="J8" s="8" t="s">
        <v>58</v>
      </c>
      <c r="K8" s="8" t="s">
        <v>58</v>
      </c>
      <c r="L8" s="8" t="s">
        <v>58</v>
      </c>
      <c r="M8" s="8" t="s">
        <v>58</v>
      </c>
      <c r="N8" s="8" t="s">
        <v>58</v>
      </c>
      <c r="O8" s="8" t="s">
        <v>58</v>
      </c>
      <c r="P8" s="8" t="s">
        <v>58</v>
      </c>
      <c r="Q8" s="8" t="s">
        <v>58</v>
      </c>
      <c r="R8" s="8" t="s">
        <v>58</v>
      </c>
      <c r="S8" s="8" t="s">
        <v>58</v>
      </c>
      <c r="T8" s="8" t="s">
        <v>58</v>
      </c>
      <c r="U8" s="8" t="s">
        <v>58</v>
      </c>
      <c r="V8" s="8" t="s">
        <v>58</v>
      </c>
      <c r="W8" s="8" t="s">
        <v>58</v>
      </c>
      <c r="X8" s="8" t="s">
        <v>58</v>
      </c>
      <c r="Y8" s="8" t="s">
        <v>58</v>
      </c>
      <c r="Z8" s="8" t="s">
        <v>58</v>
      </c>
      <c r="AA8" s="8" t="s">
        <v>58</v>
      </c>
      <c r="AB8" s="8">
        <v>-40000</v>
      </c>
      <c r="AC8" s="8">
        <v>-31000</v>
      </c>
      <c r="AD8" s="8">
        <v>-15000</v>
      </c>
      <c r="AE8" s="8">
        <v>54000</v>
      </c>
      <c r="AF8" s="8">
        <v>-33000</v>
      </c>
      <c r="AG8" s="8">
        <v>80000</v>
      </c>
      <c r="AH8" s="8">
        <v>19000</v>
      </c>
      <c r="AI8" s="8">
        <v>-2000</v>
      </c>
      <c r="AJ8" s="8">
        <v>67000</v>
      </c>
      <c r="AK8" s="8">
        <v>-15000</v>
      </c>
      <c r="AL8" s="8">
        <v>-21000</v>
      </c>
      <c r="AM8" s="8">
        <v>-46000</v>
      </c>
      <c r="AN8" s="8">
        <v>-17000</v>
      </c>
      <c r="AO8" s="8">
        <v>33000</v>
      </c>
      <c r="AP8" s="8">
        <v>-4700</v>
      </c>
      <c r="AQ8" s="8">
        <v>8100</v>
      </c>
      <c r="AR8" s="8">
        <v>44000</v>
      </c>
      <c r="AS8" s="8">
        <v>-62000</v>
      </c>
      <c r="AT8" s="8">
        <v>-38000</v>
      </c>
      <c r="AU8" s="8">
        <v>-24000</v>
      </c>
      <c r="AV8" s="8">
        <v>22000</v>
      </c>
      <c r="AW8" s="8">
        <v>41000</v>
      </c>
      <c r="AX8" s="8">
        <v>-41000</v>
      </c>
      <c r="AY8" s="8">
        <v>-28000</v>
      </c>
      <c r="AZ8" s="8">
        <v>-51000</v>
      </c>
      <c r="BA8" s="8">
        <v>-30000</v>
      </c>
      <c r="BB8" s="8">
        <v>23000</v>
      </c>
      <c r="BC8" s="8">
        <v>73000</v>
      </c>
      <c r="BD8" s="8">
        <v>-38000</v>
      </c>
    </row>
    <row r="9" spans="1:56" x14ac:dyDescent="0.25">
      <c r="A9" t="s">
        <v>28</v>
      </c>
      <c r="B9" t="s">
        <v>12</v>
      </c>
      <c r="C9" s="24">
        <f t="shared" si="4"/>
        <v>7</v>
      </c>
      <c r="D9" t="s">
        <v>85</v>
      </c>
      <c r="E9" t="s">
        <v>68</v>
      </c>
      <c r="F9" s="4">
        <f t="shared" si="1"/>
        <v>-314.28571428571428</v>
      </c>
      <c r="G9" s="4">
        <f t="shared" si="2"/>
        <v>-1312.5</v>
      </c>
      <c r="H9" s="4">
        <f t="shared" si="3"/>
        <v>2537.5</v>
      </c>
      <c r="I9" s="8" t="s">
        <v>58</v>
      </c>
      <c r="J9" s="8" t="s">
        <v>58</v>
      </c>
      <c r="K9" s="8" t="s">
        <v>58</v>
      </c>
      <c r="L9" s="8" t="s">
        <v>58</v>
      </c>
      <c r="M9" s="8" t="s">
        <v>58</v>
      </c>
      <c r="N9" s="8" t="s">
        <v>58</v>
      </c>
      <c r="O9" s="8" t="s">
        <v>58</v>
      </c>
      <c r="P9" s="8" t="s">
        <v>58</v>
      </c>
      <c r="Q9" s="8" t="s">
        <v>58</v>
      </c>
      <c r="R9" s="8" t="s">
        <v>58</v>
      </c>
      <c r="S9" s="8" t="s">
        <v>58</v>
      </c>
      <c r="T9" s="8" t="s">
        <v>58</v>
      </c>
      <c r="U9" s="8" t="s">
        <v>58</v>
      </c>
      <c r="V9" s="8" t="s">
        <v>58</v>
      </c>
      <c r="W9" s="8" t="s">
        <v>58</v>
      </c>
      <c r="X9" s="8" t="s">
        <v>58</v>
      </c>
      <c r="Y9" s="8" t="s">
        <v>58</v>
      </c>
      <c r="Z9" s="8" t="s">
        <v>58</v>
      </c>
      <c r="AA9" s="8" t="s">
        <v>58</v>
      </c>
      <c r="AB9" s="8" t="s">
        <v>58</v>
      </c>
      <c r="AC9" s="8" t="s">
        <v>58</v>
      </c>
      <c r="AD9" s="8" t="s">
        <v>58</v>
      </c>
      <c r="AE9" s="8" t="s">
        <v>58</v>
      </c>
      <c r="AF9" s="8" t="s">
        <v>58</v>
      </c>
      <c r="AG9" s="8" t="s">
        <v>58</v>
      </c>
      <c r="AH9" s="8" t="s">
        <v>58</v>
      </c>
      <c r="AI9" s="8">
        <v>-600</v>
      </c>
      <c r="AJ9" s="8">
        <v>7300</v>
      </c>
      <c r="AK9" s="8">
        <v>-7300</v>
      </c>
      <c r="AL9" s="8">
        <v>-200</v>
      </c>
      <c r="AM9" s="8">
        <v>-31800</v>
      </c>
      <c r="AN9" s="8">
        <v>-9700</v>
      </c>
      <c r="AO9" s="8">
        <v>25100</v>
      </c>
      <c r="AP9" s="8">
        <v>10300</v>
      </c>
      <c r="AQ9" s="8">
        <v>11600</v>
      </c>
      <c r="AR9" s="8">
        <v>600</v>
      </c>
      <c r="AS9" s="8">
        <v>-12100</v>
      </c>
      <c r="AT9" s="8">
        <v>-11300</v>
      </c>
      <c r="AU9" s="8">
        <v>-11100</v>
      </c>
      <c r="AV9" s="8">
        <v>7200</v>
      </c>
      <c r="AW9" s="8">
        <v>21400</v>
      </c>
      <c r="AX9" s="8">
        <v>3000</v>
      </c>
      <c r="AY9" s="8">
        <v>-18400</v>
      </c>
      <c r="AZ9" s="8">
        <v>2400</v>
      </c>
      <c r="BA9" s="8">
        <v>-8000</v>
      </c>
      <c r="BB9" s="8">
        <v>9800</v>
      </c>
      <c r="BC9" s="8">
        <v>5200</v>
      </c>
      <c r="BD9" s="8" t="s">
        <v>58</v>
      </c>
    </row>
    <row r="10" spans="1:56" x14ac:dyDescent="0.25">
      <c r="A10" t="s">
        <v>29</v>
      </c>
      <c r="B10" t="s">
        <v>19</v>
      </c>
      <c r="C10" s="24">
        <f t="shared" si="4"/>
        <v>8</v>
      </c>
      <c r="D10" t="s">
        <v>90</v>
      </c>
      <c r="E10" t="s">
        <v>132</v>
      </c>
      <c r="F10" s="23">
        <f>SUM(AU10:BD10)/COUNTIF(AU10:BD10,"&lt;&gt;na")</f>
        <v>31705.679672639304</v>
      </c>
      <c r="G10" s="4">
        <f t="shared" si="2"/>
        <v>6392.4466972099362</v>
      </c>
      <c r="H10" s="4">
        <f t="shared" si="3"/>
        <v>15916.093954115879</v>
      </c>
      <c r="I10" s="8" t="s">
        <v>58</v>
      </c>
      <c r="J10" s="8" t="s">
        <v>58</v>
      </c>
      <c r="K10" s="8" t="s">
        <v>58</v>
      </c>
      <c r="L10" s="8" t="s">
        <v>58</v>
      </c>
      <c r="M10" s="8" t="s">
        <v>58</v>
      </c>
      <c r="N10" s="8" t="s">
        <v>58</v>
      </c>
      <c r="O10" s="8" t="s">
        <v>58</v>
      </c>
      <c r="P10" s="8" t="s">
        <v>58</v>
      </c>
      <c r="Q10" s="8" t="s">
        <v>58</v>
      </c>
      <c r="R10" s="8" t="s">
        <v>58</v>
      </c>
      <c r="S10" s="8" t="s">
        <v>58</v>
      </c>
      <c r="T10" s="8" t="s">
        <v>58</v>
      </c>
      <c r="U10" s="8" t="s">
        <v>58</v>
      </c>
      <c r="V10" s="8" t="s">
        <v>58</v>
      </c>
      <c r="W10" s="8" t="s">
        <v>58</v>
      </c>
      <c r="X10" s="8" t="s">
        <v>58</v>
      </c>
      <c r="Y10" s="8" t="s">
        <v>58</v>
      </c>
      <c r="Z10" s="8" t="s">
        <v>58</v>
      </c>
      <c r="AA10" s="8" t="s">
        <v>58</v>
      </c>
      <c r="AB10" s="8" t="s">
        <v>58</v>
      </c>
      <c r="AC10" s="8" t="s">
        <v>58</v>
      </c>
      <c r="AD10" s="8" t="s">
        <v>58</v>
      </c>
      <c r="AE10" s="8" t="s">
        <v>58</v>
      </c>
      <c r="AF10" s="8" t="s">
        <v>58</v>
      </c>
      <c r="AG10" s="8" t="s">
        <v>58</v>
      </c>
      <c r="AH10" s="8">
        <v>24876.81367872702</v>
      </c>
      <c r="AI10" s="8">
        <v>4697.7057969159832</v>
      </c>
      <c r="AJ10" s="8">
        <v>143202.50479387198</v>
      </c>
      <c r="AK10" s="8">
        <v>-1244.9010056719771</v>
      </c>
      <c r="AL10" s="8">
        <v>17855.689891450027</v>
      </c>
      <c r="AM10" s="8">
        <v>-92540.204132756029</v>
      </c>
      <c r="AN10" s="8">
        <v>21962.434498704995</v>
      </c>
      <c r="AO10" s="8">
        <v>36868.924372472007</v>
      </c>
      <c r="AP10" s="8">
        <v>-10744.614943040971</v>
      </c>
      <c r="AQ10" s="8">
        <v>89941.262660593959</v>
      </c>
      <c r="AR10" s="8">
        <v>95299.347085269008</v>
      </c>
      <c r="AS10" s="8">
        <v>-101787.55509028099</v>
      </c>
      <c r="AT10" s="8">
        <v>-59739.615734278006</v>
      </c>
      <c r="AU10" s="8">
        <v>10406.465207673024</v>
      </c>
      <c r="AV10" s="8">
        <v>67084.538074519005</v>
      </c>
      <c r="AW10" s="8">
        <v>154642.511405667</v>
      </c>
      <c r="AX10" s="8">
        <v>-11482.003040656991</v>
      </c>
      <c r="AY10" s="8">
        <v>-11625.098424124986</v>
      </c>
      <c r="AZ10" s="8">
        <v>-33584.233432232053</v>
      </c>
      <c r="BA10" s="8">
        <v>-70278.701243619988</v>
      </c>
      <c r="BB10" s="8">
        <v>49732.709227746003</v>
      </c>
      <c r="BC10" s="8">
        <v>170763.08568360703</v>
      </c>
      <c r="BD10" s="8">
        <v>-8602.4767321849831</v>
      </c>
    </row>
    <row r="11" spans="1:56" x14ac:dyDescent="0.25">
      <c r="A11" t="s">
        <v>30</v>
      </c>
      <c r="B11" t="s">
        <v>20</v>
      </c>
      <c r="C11" s="24">
        <f t="shared" si="4"/>
        <v>9</v>
      </c>
      <c r="D11" t="s">
        <v>67</v>
      </c>
      <c r="E11" t="s">
        <v>68</v>
      </c>
      <c r="F11" s="4">
        <f t="shared" si="1"/>
        <v>-10737.931034482759</v>
      </c>
      <c r="G11" s="4">
        <f t="shared" si="2"/>
        <v>-24906.25</v>
      </c>
      <c r="H11" s="4">
        <f t="shared" si="3"/>
        <v>-12000</v>
      </c>
      <c r="I11" s="8" t="s">
        <v>58</v>
      </c>
      <c r="J11" s="8" t="s">
        <v>58</v>
      </c>
      <c r="K11" s="8" t="s">
        <v>58</v>
      </c>
      <c r="L11" s="8" t="s">
        <v>58</v>
      </c>
      <c r="M11" s="8" t="s">
        <v>58</v>
      </c>
      <c r="N11" s="8" t="s">
        <v>58</v>
      </c>
      <c r="O11" s="8" t="s">
        <v>58</v>
      </c>
      <c r="P11" s="8" t="s">
        <v>58</v>
      </c>
      <c r="Q11" s="8" t="s">
        <v>58</v>
      </c>
      <c r="R11" s="8" t="s">
        <v>58</v>
      </c>
      <c r="S11" s="8" t="s">
        <v>58</v>
      </c>
      <c r="T11" s="8" t="s">
        <v>58</v>
      </c>
      <c r="U11" s="8" t="s">
        <v>58</v>
      </c>
      <c r="V11" s="8" t="s">
        <v>58</v>
      </c>
      <c r="W11" s="8" t="s">
        <v>58</v>
      </c>
      <c r="X11" s="8" t="s">
        <v>58</v>
      </c>
      <c r="Y11" s="8" t="s">
        <v>58</v>
      </c>
      <c r="Z11" s="8" t="s">
        <v>58</v>
      </c>
      <c r="AA11" s="8" t="s">
        <v>58</v>
      </c>
      <c r="AB11" s="8">
        <v>-77000</v>
      </c>
      <c r="AC11" s="8">
        <v>-77000</v>
      </c>
      <c r="AD11" s="8">
        <v>-41000</v>
      </c>
      <c r="AE11" s="8">
        <v>56000</v>
      </c>
      <c r="AF11" s="8">
        <v>-53000</v>
      </c>
      <c r="AG11" s="8">
        <v>99000</v>
      </c>
      <c r="AH11" s="8">
        <v>37000</v>
      </c>
      <c r="AI11" s="8">
        <v>-3900</v>
      </c>
      <c r="AJ11" s="8">
        <v>130000</v>
      </c>
      <c r="AK11" s="8">
        <v>-16000</v>
      </c>
      <c r="AL11" s="8">
        <v>-9500</v>
      </c>
      <c r="AM11" s="8">
        <v>-61000</v>
      </c>
      <c r="AN11" s="8">
        <v>-37000</v>
      </c>
      <c r="AO11" s="8">
        <v>31000</v>
      </c>
      <c r="AP11" s="8">
        <v>-1000</v>
      </c>
      <c r="AQ11" s="8">
        <v>30000</v>
      </c>
      <c r="AR11" s="8">
        <v>44000</v>
      </c>
      <c r="AS11" s="8">
        <v>-93000</v>
      </c>
      <c r="AT11" s="8">
        <v>-65000</v>
      </c>
      <c r="AU11" s="8">
        <v>-65000</v>
      </c>
      <c r="AV11" s="8">
        <v>23000</v>
      </c>
      <c r="AW11" s="8">
        <v>21000</v>
      </c>
      <c r="AX11" s="8">
        <v>-60000</v>
      </c>
      <c r="AY11" s="8">
        <v>-41000</v>
      </c>
      <c r="AZ11" s="8">
        <v>-78000</v>
      </c>
      <c r="BA11" s="8">
        <v>-37000</v>
      </c>
      <c r="BB11" s="8">
        <v>19000</v>
      </c>
      <c r="BC11" s="8">
        <v>88000</v>
      </c>
      <c r="BD11" s="8">
        <v>-74000</v>
      </c>
    </row>
    <row r="12" spans="1:56" x14ac:dyDescent="0.25">
      <c r="A12" t="s">
        <v>31</v>
      </c>
      <c r="B12" t="s">
        <v>13</v>
      </c>
      <c r="C12" s="24">
        <f t="shared" si="4"/>
        <v>10</v>
      </c>
      <c r="D12" t="s">
        <v>129</v>
      </c>
      <c r="E12" t="s">
        <v>68</v>
      </c>
      <c r="F12" s="23">
        <f t="shared" si="1"/>
        <v>2871.4285714285716</v>
      </c>
      <c r="G12" s="4">
        <f t="shared" si="2"/>
        <v>-11225</v>
      </c>
      <c r="H12" s="4">
        <f t="shared" si="3"/>
        <v>6175</v>
      </c>
      <c r="I12" s="8" t="s">
        <v>58</v>
      </c>
      <c r="J12" s="8" t="s">
        <v>58</v>
      </c>
      <c r="K12" s="8" t="s">
        <v>58</v>
      </c>
      <c r="L12" s="8" t="s">
        <v>58</v>
      </c>
      <c r="M12" s="8" t="s">
        <v>58</v>
      </c>
      <c r="N12" s="8" t="s">
        <v>58</v>
      </c>
      <c r="O12" s="8" t="s">
        <v>58</v>
      </c>
      <c r="P12" s="8" t="s">
        <v>58</v>
      </c>
      <c r="Q12" s="8" t="s">
        <v>58</v>
      </c>
      <c r="R12" s="8" t="s">
        <v>58</v>
      </c>
      <c r="S12" s="8" t="s">
        <v>58</v>
      </c>
      <c r="T12" s="8" t="s">
        <v>58</v>
      </c>
      <c r="U12" s="8" t="s">
        <v>58</v>
      </c>
      <c r="V12" s="8" t="s">
        <v>58</v>
      </c>
      <c r="W12" s="8" t="s">
        <v>58</v>
      </c>
      <c r="X12" s="8" t="s">
        <v>58</v>
      </c>
      <c r="Y12" s="8" t="s">
        <v>58</v>
      </c>
      <c r="Z12" s="8" t="s">
        <v>58</v>
      </c>
      <c r="AA12" s="8" t="s">
        <v>58</v>
      </c>
      <c r="AB12" s="8" t="s">
        <v>58</v>
      </c>
      <c r="AC12" s="9">
        <v>-25000</v>
      </c>
      <c r="AD12" s="9">
        <v>-20000</v>
      </c>
      <c r="AE12" s="9">
        <v>91000</v>
      </c>
      <c r="AF12" s="9">
        <v>-60000</v>
      </c>
      <c r="AG12" s="9">
        <v>120000</v>
      </c>
      <c r="AH12" s="9">
        <v>15000</v>
      </c>
      <c r="AI12" s="9">
        <v>-20000</v>
      </c>
      <c r="AJ12" s="9">
        <v>100000</v>
      </c>
      <c r="AK12" s="9">
        <v>-51000</v>
      </c>
      <c r="AL12" s="9">
        <v>-18000</v>
      </c>
      <c r="AM12" s="9">
        <v>-69000</v>
      </c>
      <c r="AN12" s="9">
        <v>-17000</v>
      </c>
      <c r="AO12" s="9">
        <v>26000</v>
      </c>
      <c r="AP12" s="9">
        <v>8400</v>
      </c>
      <c r="AQ12" s="9">
        <v>53000</v>
      </c>
      <c r="AR12" s="9">
        <v>40000</v>
      </c>
      <c r="AS12" s="9">
        <v>-88000</v>
      </c>
      <c r="AT12" s="9">
        <v>-31000</v>
      </c>
      <c r="AU12" s="9">
        <v>-15000</v>
      </c>
      <c r="AV12" s="9">
        <v>56000</v>
      </c>
      <c r="AW12" s="9">
        <v>68000</v>
      </c>
      <c r="AX12" s="9">
        <v>-63000</v>
      </c>
      <c r="AY12" s="9">
        <v>-13000</v>
      </c>
      <c r="AZ12" s="9">
        <v>-80000</v>
      </c>
      <c r="BA12" s="9">
        <v>-37000</v>
      </c>
      <c r="BB12" s="9">
        <v>31000</v>
      </c>
      <c r="BC12" s="9">
        <v>100000</v>
      </c>
      <c r="BD12" s="9">
        <v>-21000</v>
      </c>
    </row>
    <row r="13" spans="1:56" x14ac:dyDescent="0.25">
      <c r="A13" t="s">
        <v>32</v>
      </c>
      <c r="B13" t="s">
        <v>14</v>
      </c>
      <c r="C13" s="24">
        <f t="shared" si="4"/>
        <v>11</v>
      </c>
      <c r="D13" t="s">
        <v>85</v>
      </c>
      <c r="E13" t="s">
        <v>68</v>
      </c>
      <c r="F13" s="4">
        <f t="shared" si="1"/>
        <v>6828.5714285714284</v>
      </c>
      <c r="G13" s="4">
        <f t="shared" si="2"/>
        <v>1087.5</v>
      </c>
      <c r="H13" s="4">
        <f t="shared" si="3"/>
        <v>3075</v>
      </c>
      <c r="I13" s="8" t="s">
        <v>58</v>
      </c>
      <c r="J13" s="8" t="s">
        <v>58</v>
      </c>
      <c r="K13" s="8" t="s">
        <v>58</v>
      </c>
      <c r="L13" s="8" t="s">
        <v>58</v>
      </c>
      <c r="M13" s="8" t="s">
        <v>58</v>
      </c>
      <c r="N13" s="8" t="s">
        <v>58</v>
      </c>
      <c r="O13" s="8" t="s">
        <v>58</v>
      </c>
      <c r="P13" s="8" t="s">
        <v>58</v>
      </c>
      <c r="Q13" s="8" t="s">
        <v>58</v>
      </c>
      <c r="R13" s="8" t="s">
        <v>58</v>
      </c>
      <c r="S13" s="8" t="s">
        <v>58</v>
      </c>
      <c r="T13" s="8" t="s">
        <v>58</v>
      </c>
      <c r="U13" s="8" t="s">
        <v>58</v>
      </c>
      <c r="V13" s="8" t="s">
        <v>58</v>
      </c>
      <c r="W13" s="8" t="s">
        <v>58</v>
      </c>
      <c r="X13" s="8" t="s">
        <v>58</v>
      </c>
      <c r="Y13" s="8" t="s">
        <v>58</v>
      </c>
      <c r="Z13" s="8" t="s">
        <v>58</v>
      </c>
      <c r="AA13" s="8" t="s">
        <v>58</v>
      </c>
      <c r="AB13" s="8" t="s">
        <v>58</v>
      </c>
      <c r="AC13" s="8" t="s">
        <v>58</v>
      </c>
      <c r="AD13" s="8" t="s">
        <v>58</v>
      </c>
      <c r="AE13" s="8" t="s">
        <v>58</v>
      </c>
      <c r="AF13" s="8" t="s">
        <v>58</v>
      </c>
      <c r="AG13" s="8" t="s">
        <v>58</v>
      </c>
      <c r="AH13" s="8" t="s">
        <v>58</v>
      </c>
      <c r="AI13" s="8">
        <v>7900</v>
      </c>
      <c r="AJ13" s="8">
        <v>46500</v>
      </c>
      <c r="AK13" s="8">
        <v>-1600</v>
      </c>
      <c r="AL13" s="8">
        <v>9700</v>
      </c>
      <c r="AM13" s="8">
        <v>-27300</v>
      </c>
      <c r="AN13" s="8">
        <v>-7800</v>
      </c>
      <c r="AO13" s="8">
        <v>22000</v>
      </c>
      <c r="AP13" s="8">
        <v>5700</v>
      </c>
      <c r="AQ13" s="8">
        <v>34600</v>
      </c>
      <c r="AR13" s="8">
        <v>30900</v>
      </c>
      <c r="AS13" s="8">
        <v>-8900</v>
      </c>
      <c r="AT13" s="8">
        <v>-17400</v>
      </c>
      <c r="AU13" s="8">
        <v>-26200</v>
      </c>
      <c r="AV13" s="8">
        <v>-16100.000000000002</v>
      </c>
      <c r="AW13" s="8">
        <v>66500</v>
      </c>
      <c r="AX13" s="8">
        <v>22500</v>
      </c>
      <c r="AY13" s="8">
        <v>-16300</v>
      </c>
      <c r="AZ13" s="8">
        <v>-29300</v>
      </c>
      <c r="BA13" s="8">
        <v>-25200</v>
      </c>
      <c r="BB13" s="8">
        <v>32500</v>
      </c>
      <c r="BC13" s="8">
        <v>40700</v>
      </c>
      <c r="BD13" s="8" t="s">
        <v>58</v>
      </c>
    </row>
    <row r="14" spans="1:56" x14ac:dyDescent="0.25">
      <c r="A14" t="s">
        <v>33</v>
      </c>
      <c r="B14" t="s">
        <v>21</v>
      </c>
      <c r="C14" s="24">
        <f t="shared" si="4"/>
        <v>12</v>
      </c>
      <c r="D14" t="s">
        <v>90</v>
      </c>
      <c r="E14" t="s">
        <v>133</v>
      </c>
      <c r="F14" s="23">
        <f>SUM(AU14:BD14)/COUNTIF(AU14:BD14,"&lt;&gt;na")</f>
        <v>8080.7270622615806</v>
      </c>
      <c r="G14" s="4">
        <f t="shared" si="2"/>
        <v>-6052.0823492074524</v>
      </c>
      <c r="H14" s="4">
        <f t="shared" si="3"/>
        <v>-4683.7860235933558</v>
      </c>
      <c r="I14" s="8" t="s">
        <v>58</v>
      </c>
      <c r="J14" s="8" t="s">
        <v>58</v>
      </c>
      <c r="K14" s="8" t="s">
        <v>58</v>
      </c>
      <c r="L14" s="8" t="s">
        <v>58</v>
      </c>
      <c r="M14" s="8" t="s">
        <v>58</v>
      </c>
      <c r="N14" s="8" t="s">
        <v>58</v>
      </c>
      <c r="O14" s="8" t="s">
        <v>58</v>
      </c>
      <c r="P14" s="8" t="s">
        <v>58</v>
      </c>
      <c r="Q14" s="8" t="s">
        <v>58</v>
      </c>
      <c r="R14" s="8" t="s">
        <v>58</v>
      </c>
      <c r="S14" s="8" t="s">
        <v>58</v>
      </c>
      <c r="T14" s="8" t="s">
        <v>58</v>
      </c>
      <c r="U14" s="8" t="s">
        <v>58</v>
      </c>
      <c r="V14" s="8" t="s">
        <v>58</v>
      </c>
      <c r="W14" s="8" t="s">
        <v>58</v>
      </c>
      <c r="X14" s="8" t="s">
        <v>58</v>
      </c>
      <c r="Y14" s="8" t="s">
        <v>58</v>
      </c>
      <c r="Z14" s="8" t="s">
        <v>58</v>
      </c>
      <c r="AA14" s="8" t="s">
        <v>58</v>
      </c>
      <c r="AB14" s="8">
        <v>42298.749888784201</v>
      </c>
      <c r="AC14" s="8">
        <v>-6651.5749530142002</v>
      </c>
      <c r="AD14" s="8">
        <v>2515.7972268058797</v>
      </c>
      <c r="AE14" s="8">
        <v>54432.2858717895</v>
      </c>
      <c r="AF14" s="8">
        <v>-24807.7319961145</v>
      </c>
      <c r="AG14" s="8">
        <v>74732.169473584698</v>
      </c>
      <c r="AH14" s="8">
        <v>5608.6507072406193</v>
      </c>
      <c r="AI14" s="8">
        <v>-1558.6169068163101</v>
      </c>
      <c r="AJ14" s="8">
        <v>84814.349908229808</v>
      </c>
      <c r="AK14" s="8">
        <v>-8584.9225341971305</v>
      </c>
      <c r="AL14" s="8">
        <v>-5618.6853515289995</v>
      </c>
      <c r="AM14" s="8">
        <v>-28776.626433307603</v>
      </c>
      <c r="AN14" s="8">
        <v>-16726.944854401299</v>
      </c>
      <c r="AO14" s="8">
        <v>-1663.73301608938</v>
      </c>
      <c r="AP14" s="8">
        <v>-33178.056232532203</v>
      </c>
      <c r="AQ14" s="8">
        <v>42982.912670160098</v>
      </c>
      <c r="AR14" s="8">
        <v>37269.136681210999</v>
      </c>
      <c r="AS14" s="8">
        <v>-55966.861825516404</v>
      </c>
      <c r="AT14" s="8">
        <v>-42110.980964444898</v>
      </c>
      <c r="AU14" s="8">
        <v>-8136.3354102784606</v>
      </c>
      <c r="AV14" s="8">
        <v>23333.629908743402</v>
      </c>
      <c r="AW14" s="8">
        <v>58401.116101935106</v>
      </c>
      <c r="AX14" s="8">
        <v>-21219.0533496358</v>
      </c>
      <c r="AY14" s="8">
        <v>-4395.6144752036898</v>
      </c>
      <c r="AZ14" s="8">
        <v>-25315.6464319685</v>
      </c>
      <c r="BA14" s="8">
        <v>-15711.574604461599</v>
      </c>
      <c r="BB14" s="8">
        <v>1485.0906649373501</v>
      </c>
      <c r="BC14" s="8">
        <v>93733.580194143797</v>
      </c>
      <c r="BD14" s="8">
        <v>-21367.9219755958</v>
      </c>
    </row>
    <row r="15" spans="1:56" x14ac:dyDescent="0.25">
      <c r="A15" t="s">
        <v>34</v>
      </c>
      <c r="B15" t="s">
        <v>15</v>
      </c>
      <c r="C15" s="24">
        <f t="shared" si="4"/>
        <v>13</v>
      </c>
      <c r="D15" t="s">
        <v>103</v>
      </c>
      <c r="E15" t="s">
        <v>68</v>
      </c>
      <c r="F15" s="23">
        <f t="shared" si="1"/>
        <v>-7205.1625423834867</v>
      </c>
      <c r="G15" s="4">
        <f t="shared" si="2"/>
        <v>-9737.0811144076342</v>
      </c>
      <c r="H15" s="4">
        <f t="shared" si="3"/>
        <v>-1866.1773224702874</v>
      </c>
      <c r="I15" s="8" t="s">
        <v>58</v>
      </c>
      <c r="J15" s="8" t="s">
        <v>58</v>
      </c>
      <c r="K15" s="8" t="s">
        <v>58</v>
      </c>
      <c r="L15" s="8" t="s">
        <v>58</v>
      </c>
      <c r="M15" s="8" t="s">
        <v>58</v>
      </c>
      <c r="N15" s="8" t="s">
        <v>58</v>
      </c>
      <c r="O15" s="8" t="s">
        <v>58</v>
      </c>
      <c r="P15" s="8" t="s">
        <v>58</v>
      </c>
      <c r="Q15" s="8" t="s">
        <v>58</v>
      </c>
      <c r="R15" s="8" t="s">
        <v>58</v>
      </c>
      <c r="S15" s="8" t="s">
        <v>58</v>
      </c>
      <c r="T15" s="8" t="s">
        <v>58</v>
      </c>
      <c r="U15" s="8" t="s">
        <v>58</v>
      </c>
      <c r="V15" s="8" t="s">
        <v>58</v>
      </c>
      <c r="W15" s="8" t="s">
        <v>58</v>
      </c>
      <c r="X15" s="8" t="s">
        <v>58</v>
      </c>
      <c r="Y15" s="8" t="s">
        <v>58</v>
      </c>
      <c r="Z15" s="8" t="s">
        <v>58</v>
      </c>
      <c r="AA15" s="8" t="s">
        <v>58</v>
      </c>
      <c r="AB15" s="8" t="s">
        <v>58</v>
      </c>
      <c r="AC15" s="8" t="s">
        <v>58</v>
      </c>
      <c r="AD15" s="8" t="s">
        <v>58</v>
      </c>
      <c r="AE15" s="8" t="s">
        <v>58</v>
      </c>
      <c r="AF15" s="8" t="s">
        <v>58</v>
      </c>
      <c r="AG15" s="8" t="s">
        <v>58</v>
      </c>
      <c r="AH15" s="8">
        <v>-23830.470307089701</v>
      </c>
      <c r="AI15" s="8">
        <v>-1914.5518272074801</v>
      </c>
      <c r="AJ15" s="8">
        <v>73658.936348984993</v>
      </c>
      <c r="AK15" s="8">
        <v>-36223.8672318354</v>
      </c>
      <c r="AL15" s="8">
        <v>646.51719041924002</v>
      </c>
      <c r="AM15" s="8">
        <v>-58205.927891690597</v>
      </c>
      <c r="AN15" s="8">
        <v>10567.891804917201</v>
      </c>
      <c r="AO15" s="8">
        <v>17555.677406159797</v>
      </c>
      <c r="AP15" s="8">
        <v>-6905.3578737169992</v>
      </c>
      <c r="AQ15" s="8">
        <v>19736.464602862401</v>
      </c>
      <c r="AR15" s="8">
        <v>53817.1633004709</v>
      </c>
      <c r="AS15" s="8">
        <v>-73143.155915308394</v>
      </c>
      <c r="AT15" s="8">
        <v>-40175.112492895896</v>
      </c>
      <c r="AU15" s="8">
        <v>-15667.696735485799</v>
      </c>
      <c r="AV15" s="8">
        <v>29852.599128151698</v>
      </c>
      <c r="AW15" s="8">
        <v>64461.054327300903</v>
      </c>
      <c r="AX15" s="8">
        <v>-44884.588086359996</v>
      </c>
      <c r="AY15" s="8">
        <v>-18179.778159414</v>
      </c>
      <c r="AZ15" s="8">
        <v>-72234.462837642292</v>
      </c>
      <c r="BA15" s="8">
        <v>-23034.585598290298</v>
      </c>
      <c r="BB15" s="8" t="s">
        <v>58</v>
      </c>
      <c r="BC15" s="8" t="s">
        <v>58</v>
      </c>
      <c r="BD15" s="8" t="s">
        <v>58</v>
      </c>
    </row>
    <row r="16" spans="1:56" x14ac:dyDescent="0.25">
      <c r="A16" t="s">
        <v>35</v>
      </c>
      <c r="B16" t="s">
        <v>16</v>
      </c>
      <c r="C16" s="24">
        <f t="shared" si="4"/>
        <v>14</v>
      </c>
      <c r="D16" t="s">
        <v>128</v>
      </c>
      <c r="E16" t="s">
        <v>68</v>
      </c>
      <c r="F16" s="23">
        <f t="shared" si="1"/>
        <v>-19578.947368421053</v>
      </c>
      <c r="G16" s="4">
        <f t="shared" si="2"/>
        <v>-32831.25</v>
      </c>
      <c r="H16" s="4">
        <f t="shared" si="3"/>
        <v>-17962.5</v>
      </c>
      <c r="I16" s="8" t="s">
        <v>58</v>
      </c>
      <c r="J16" s="8" t="s">
        <v>58</v>
      </c>
      <c r="K16" s="8" t="s">
        <v>58</v>
      </c>
      <c r="L16" s="8" t="s">
        <v>58</v>
      </c>
      <c r="M16" s="8" t="s">
        <v>58</v>
      </c>
      <c r="N16" s="8" t="s">
        <v>58</v>
      </c>
      <c r="O16" s="8" t="s">
        <v>58</v>
      </c>
      <c r="P16" s="8" t="s">
        <v>58</v>
      </c>
      <c r="Q16" s="8" t="s">
        <v>58</v>
      </c>
      <c r="R16" s="8" t="s">
        <v>58</v>
      </c>
      <c r="S16" s="8" t="s">
        <v>58</v>
      </c>
      <c r="T16" s="8" t="s">
        <v>58</v>
      </c>
      <c r="U16" s="8" t="s">
        <v>58</v>
      </c>
      <c r="V16" s="8" t="s">
        <v>58</v>
      </c>
      <c r="W16" s="8" t="s">
        <v>58</v>
      </c>
      <c r="X16" s="8" t="s">
        <v>58</v>
      </c>
      <c r="Y16" s="8" t="s">
        <v>58</v>
      </c>
      <c r="Z16" s="8" t="s">
        <v>58</v>
      </c>
      <c r="AA16" s="8" t="s">
        <v>58</v>
      </c>
      <c r="AB16" s="8" t="s">
        <v>58</v>
      </c>
      <c r="AC16" s="8" t="s">
        <v>58</v>
      </c>
      <c r="AD16" s="8" t="s">
        <v>58</v>
      </c>
      <c r="AE16" s="8" t="s">
        <v>58</v>
      </c>
      <c r="AF16" s="8" t="s">
        <v>58</v>
      </c>
      <c r="AG16" s="8" t="s">
        <v>58</v>
      </c>
      <c r="AH16" s="8" t="s">
        <v>58</v>
      </c>
      <c r="AI16" s="8" t="s">
        <v>58</v>
      </c>
      <c r="AJ16" s="8" t="s">
        <v>58</v>
      </c>
      <c r="AK16" s="8" t="s">
        <v>58</v>
      </c>
      <c r="AL16" s="8">
        <v>-30700</v>
      </c>
      <c r="AM16" s="8">
        <v>-82500</v>
      </c>
      <c r="AN16" s="8">
        <v>-34800</v>
      </c>
      <c r="AO16" s="8">
        <v>17600</v>
      </c>
      <c r="AP16" s="8">
        <v>-15900</v>
      </c>
      <c r="AQ16" s="8">
        <v>45400</v>
      </c>
      <c r="AR16" s="8">
        <v>94500</v>
      </c>
      <c r="AS16" s="8">
        <v>-154800</v>
      </c>
      <c r="AT16" s="8">
        <v>-94000</v>
      </c>
      <c r="AU16" s="8">
        <v>-62100</v>
      </c>
      <c r="AV16" s="8">
        <v>25600</v>
      </c>
      <c r="AW16" s="8">
        <v>88600</v>
      </c>
      <c r="AX16" s="8">
        <v>-88000</v>
      </c>
      <c r="AY16" s="8">
        <v>-75000</v>
      </c>
      <c r="AZ16" s="8">
        <v>-107900</v>
      </c>
      <c r="BA16" s="8">
        <v>-51300</v>
      </c>
      <c r="BB16" s="8">
        <v>51700</v>
      </c>
      <c r="BC16" s="8">
        <v>170800</v>
      </c>
      <c r="BD16" s="8">
        <v>-69200</v>
      </c>
    </row>
    <row r="17" spans="1:56" x14ac:dyDescent="0.25">
      <c r="A17" t="s">
        <v>36</v>
      </c>
      <c r="B17" t="s">
        <v>17</v>
      </c>
      <c r="C17" s="24">
        <f t="shared" si="4"/>
        <v>15</v>
      </c>
      <c r="D17" t="s">
        <v>128</v>
      </c>
      <c r="E17" t="s">
        <v>68</v>
      </c>
      <c r="F17" s="23">
        <f t="shared" si="1"/>
        <v>-3273.6842105263158</v>
      </c>
      <c r="G17" s="4">
        <f t="shared" si="2"/>
        <v>-6912.5</v>
      </c>
      <c r="H17" s="4">
        <f t="shared" si="3"/>
        <v>-3650</v>
      </c>
      <c r="I17" s="8" t="s">
        <v>58</v>
      </c>
      <c r="J17" s="8" t="s">
        <v>58</v>
      </c>
      <c r="K17" s="8" t="s">
        <v>58</v>
      </c>
      <c r="L17" s="8" t="s">
        <v>58</v>
      </c>
      <c r="M17" s="8" t="s">
        <v>58</v>
      </c>
      <c r="N17" s="8" t="s">
        <v>58</v>
      </c>
      <c r="O17" s="8" t="s">
        <v>58</v>
      </c>
      <c r="P17" s="8" t="s">
        <v>58</v>
      </c>
      <c r="Q17" s="8" t="s">
        <v>58</v>
      </c>
      <c r="R17" s="8" t="s">
        <v>58</v>
      </c>
      <c r="S17" s="8" t="s">
        <v>58</v>
      </c>
      <c r="T17" s="8" t="s">
        <v>58</v>
      </c>
      <c r="U17" s="8" t="s">
        <v>58</v>
      </c>
      <c r="V17" s="8" t="s">
        <v>58</v>
      </c>
      <c r="W17" s="8" t="s">
        <v>58</v>
      </c>
      <c r="X17" s="8" t="s">
        <v>58</v>
      </c>
      <c r="Y17" s="8" t="s">
        <v>58</v>
      </c>
      <c r="Z17" s="8" t="s">
        <v>58</v>
      </c>
      <c r="AA17" s="8" t="s">
        <v>58</v>
      </c>
      <c r="AB17" s="8" t="s">
        <v>58</v>
      </c>
      <c r="AC17" s="8" t="s">
        <v>58</v>
      </c>
      <c r="AD17" s="8" t="s">
        <v>58</v>
      </c>
      <c r="AE17" s="8" t="s">
        <v>58</v>
      </c>
      <c r="AF17" s="8" t="s">
        <v>58</v>
      </c>
      <c r="AG17" s="8" t="s">
        <v>58</v>
      </c>
      <c r="AH17" s="8" t="s">
        <v>58</v>
      </c>
      <c r="AI17" s="8" t="s">
        <v>58</v>
      </c>
      <c r="AJ17" s="8" t="s">
        <v>58</v>
      </c>
      <c r="AK17" s="8" t="s">
        <v>58</v>
      </c>
      <c r="AL17" s="8">
        <v>-10200</v>
      </c>
      <c r="AM17" s="8">
        <v>-26800</v>
      </c>
      <c r="AN17" s="8">
        <v>-7600</v>
      </c>
      <c r="AO17" s="8">
        <v>3500</v>
      </c>
      <c r="AP17" s="8">
        <v>-100</v>
      </c>
      <c r="AQ17" s="8">
        <v>2100</v>
      </c>
      <c r="AR17" s="8">
        <v>31000</v>
      </c>
      <c r="AS17" s="8">
        <v>-39500</v>
      </c>
      <c r="AT17" s="8">
        <v>-20300</v>
      </c>
      <c r="AU17" s="8">
        <v>-13000</v>
      </c>
      <c r="AV17" s="8">
        <v>7100</v>
      </c>
      <c r="AW17" s="8">
        <v>31600</v>
      </c>
      <c r="AX17" s="8">
        <v>-20500</v>
      </c>
      <c r="AY17" s="8">
        <v>-12700</v>
      </c>
      <c r="AZ17" s="8">
        <v>-25400</v>
      </c>
      <c r="BA17" s="8">
        <v>-9800</v>
      </c>
      <c r="BB17" s="8">
        <v>12400</v>
      </c>
      <c r="BC17" s="8">
        <v>50600</v>
      </c>
      <c r="BD17" s="8">
        <v>-14600</v>
      </c>
    </row>
    <row r="18" spans="1:56" x14ac:dyDescent="0.25">
      <c r="A18" t="s">
        <v>37</v>
      </c>
      <c r="B18" t="s">
        <v>22</v>
      </c>
      <c r="C18" s="24">
        <f t="shared" si="4"/>
        <v>16</v>
      </c>
      <c r="D18" t="s">
        <v>71</v>
      </c>
      <c r="E18" t="s">
        <v>68</v>
      </c>
      <c r="F18" s="4">
        <f t="shared" si="1"/>
        <v>-1729.1666666666667</v>
      </c>
      <c r="G18" s="4">
        <f t="shared" si="2"/>
        <v>-47187.5</v>
      </c>
      <c r="H18" s="4">
        <f t="shared" si="3"/>
        <v>-39375</v>
      </c>
      <c r="I18" s="8">
        <v>-30000</v>
      </c>
      <c r="J18" s="8">
        <v>-181000</v>
      </c>
      <c r="K18" s="8">
        <v>165000</v>
      </c>
      <c r="L18" s="8">
        <v>16000</v>
      </c>
      <c r="M18" s="8">
        <v>-55000</v>
      </c>
      <c r="N18" s="8">
        <v>-279000</v>
      </c>
      <c r="O18" s="8">
        <v>-187000</v>
      </c>
      <c r="P18" s="8">
        <v>327000</v>
      </c>
      <c r="Q18" s="8">
        <v>39000</v>
      </c>
      <c r="R18" s="8">
        <v>161000</v>
      </c>
      <c r="S18" s="8">
        <v>-121000</v>
      </c>
      <c r="T18" s="8">
        <v>276000</v>
      </c>
      <c r="U18" s="8">
        <v>281000</v>
      </c>
      <c r="V18" s="8">
        <v>-48000</v>
      </c>
      <c r="W18" s="8">
        <v>-90000</v>
      </c>
      <c r="X18" s="8">
        <v>172000</v>
      </c>
      <c r="Y18" s="8">
        <v>-146000</v>
      </c>
      <c r="Z18" s="8">
        <v>-22000</v>
      </c>
      <c r="AA18" s="8">
        <v>-156000</v>
      </c>
      <c r="AB18" s="8">
        <v>-127000</v>
      </c>
      <c r="AC18" s="8">
        <v>-120000</v>
      </c>
      <c r="AD18" s="8">
        <v>-24000</v>
      </c>
      <c r="AE18" s="8">
        <v>276000</v>
      </c>
      <c r="AF18" s="8">
        <v>-100000</v>
      </c>
      <c r="AG18" s="8">
        <v>328000</v>
      </c>
      <c r="AH18" s="8">
        <v>72000</v>
      </c>
      <c r="AI18" s="8">
        <v>59000</v>
      </c>
      <c r="AJ18" s="8">
        <v>228000</v>
      </c>
      <c r="AK18" s="8">
        <v>-161000</v>
      </c>
      <c r="AL18" s="8">
        <v>-37000</v>
      </c>
      <c r="AM18" s="8">
        <v>-71000</v>
      </c>
      <c r="AN18" s="8">
        <v>-5000</v>
      </c>
      <c r="AO18" s="8">
        <v>7000</v>
      </c>
      <c r="AP18" s="8">
        <v>-37000</v>
      </c>
      <c r="AQ18" s="8">
        <v>17000</v>
      </c>
      <c r="AR18" s="8">
        <v>70000</v>
      </c>
      <c r="AS18" s="8">
        <v>-168000</v>
      </c>
      <c r="AT18" s="8">
        <v>-28000</v>
      </c>
      <c r="AU18" s="8">
        <v>-228000</v>
      </c>
      <c r="AV18" s="8">
        <v>52000</v>
      </c>
      <c r="AW18" s="8">
        <v>132000</v>
      </c>
      <c r="AX18" s="8">
        <v>-133000</v>
      </c>
      <c r="AY18" s="8">
        <v>-38000</v>
      </c>
      <c r="AZ18" s="8">
        <v>-245000</v>
      </c>
      <c r="BA18" s="8">
        <v>-43000</v>
      </c>
      <c r="BB18" s="8">
        <v>-10000</v>
      </c>
      <c r="BC18" s="8">
        <v>271000</v>
      </c>
      <c r="BD18" s="8">
        <v>-142000</v>
      </c>
    </row>
    <row r="19" spans="1:56" x14ac:dyDescent="0.25">
      <c r="A19" s="32"/>
      <c r="B19" s="32"/>
      <c r="C19" s="33" t="s">
        <v>62</v>
      </c>
      <c r="D19" s="33"/>
      <c r="E19" s="33"/>
      <c r="F19" s="34">
        <f>SUMIF(F3:F18,"&lt;0")</f>
        <v>-93907.655967591098</v>
      </c>
      <c r="G19" s="34">
        <f>SUMIF(G3:G18,"&lt;0")</f>
        <v>-242980.03846361508</v>
      </c>
      <c r="H19" s="34">
        <f>SUMIF(H3:H18,"&lt;0")</f>
        <v>-121038.21334606364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x14ac:dyDescent="0.25">
      <c r="A20" s="26"/>
      <c r="B20" s="26"/>
      <c r="C20" s="26"/>
      <c r="D20" s="26"/>
      <c r="E20" s="26"/>
      <c r="F20" s="27"/>
      <c r="G20" s="27"/>
      <c r="H20" s="27"/>
      <c r="I20" s="27"/>
    </row>
    <row r="21" spans="1:56" ht="18.75" x14ac:dyDescent="0.3">
      <c r="A21" s="28" t="s">
        <v>59</v>
      </c>
      <c r="B21" s="29"/>
      <c r="C21" s="29"/>
      <c r="D21" s="29"/>
      <c r="E21" s="29"/>
      <c r="F21" s="29"/>
      <c r="G21" s="29"/>
      <c r="H21" s="29"/>
      <c r="I21" s="29"/>
    </row>
    <row r="22" spans="1:56" x14ac:dyDescent="0.25">
      <c r="A22" s="16" t="s">
        <v>66</v>
      </c>
      <c r="B22" s="26"/>
      <c r="C22" s="26"/>
      <c r="D22" s="26"/>
      <c r="E22" s="26"/>
      <c r="F22" s="26"/>
      <c r="G22" s="26"/>
      <c r="H22" s="26"/>
      <c r="I22" s="26"/>
    </row>
    <row r="23" spans="1:56" x14ac:dyDescent="0.25">
      <c r="A23" s="16" t="s">
        <v>61</v>
      </c>
      <c r="B23" s="26"/>
      <c r="C23" s="26"/>
      <c r="D23" s="26"/>
      <c r="E23" s="26"/>
      <c r="F23" s="26"/>
      <c r="G23" s="26"/>
      <c r="H23" s="26"/>
      <c r="I23" s="26"/>
    </row>
    <row r="24" spans="1:56" x14ac:dyDescent="0.25">
      <c r="A24" s="16"/>
      <c r="B24" s="26"/>
      <c r="C24" s="26"/>
      <c r="D24" s="26"/>
      <c r="E24" s="26"/>
      <c r="F24" s="26"/>
      <c r="G24" s="26"/>
      <c r="H24" s="26"/>
      <c r="I24" s="26"/>
    </row>
    <row r="25" spans="1:56" ht="15" customHeight="1" x14ac:dyDescent="0.25">
      <c r="A25" s="30">
        <v>-1</v>
      </c>
      <c r="B25" s="45" t="s">
        <v>69</v>
      </c>
      <c r="C25" s="45"/>
      <c r="D25" s="45"/>
      <c r="E25" s="45"/>
      <c r="F25" s="45"/>
      <c r="G25" s="45"/>
      <c r="H25" s="45"/>
      <c r="I25" s="45"/>
    </row>
    <row r="26" spans="1:56" ht="27.75" customHeight="1" x14ac:dyDescent="0.25">
      <c r="A26" s="30">
        <v>-2</v>
      </c>
      <c r="B26" s="45" t="s">
        <v>126</v>
      </c>
      <c r="C26" s="45"/>
      <c r="D26" s="45"/>
      <c r="E26" s="45"/>
      <c r="F26" s="45"/>
      <c r="G26" s="45"/>
      <c r="H26" s="45"/>
      <c r="I26" s="45"/>
    </row>
    <row r="27" spans="1:56" ht="15.75" customHeight="1" x14ac:dyDescent="0.25">
      <c r="A27" s="30">
        <v>-3</v>
      </c>
      <c r="B27" s="45" t="s">
        <v>115</v>
      </c>
      <c r="C27" s="45"/>
      <c r="D27" s="45"/>
      <c r="E27" s="45"/>
      <c r="F27" s="45"/>
      <c r="G27" s="45"/>
      <c r="H27" s="45"/>
      <c r="I27" s="45"/>
    </row>
    <row r="28" spans="1:56" x14ac:dyDescent="0.25">
      <c r="A28" s="30">
        <v>-4</v>
      </c>
      <c r="B28" s="45" t="s">
        <v>119</v>
      </c>
      <c r="C28" s="45"/>
      <c r="D28" s="45"/>
      <c r="E28" s="45"/>
      <c r="F28" s="45"/>
      <c r="G28" s="45"/>
      <c r="H28" s="45"/>
      <c r="I28" s="45"/>
    </row>
    <row r="29" spans="1:56" x14ac:dyDescent="0.25">
      <c r="A29" s="30">
        <v>-5</v>
      </c>
      <c r="B29" s="45" t="s">
        <v>78</v>
      </c>
      <c r="C29" s="45"/>
      <c r="D29" s="45"/>
      <c r="E29" s="45"/>
      <c r="F29" s="45"/>
      <c r="G29" s="45"/>
      <c r="H29" s="45"/>
      <c r="I29" s="45"/>
    </row>
    <row r="30" spans="1:56" x14ac:dyDescent="0.25">
      <c r="A30" s="30">
        <v>-6</v>
      </c>
      <c r="B30" s="45" t="s">
        <v>81</v>
      </c>
      <c r="C30" s="45"/>
      <c r="D30" s="45"/>
      <c r="E30" s="45"/>
      <c r="F30" s="45"/>
      <c r="G30" s="45"/>
      <c r="H30" s="45"/>
      <c r="I30" s="45"/>
    </row>
    <row r="31" spans="1:56" ht="15.75" x14ac:dyDescent="0.25">
      <c r="A31" s="22">
        <v>-7</v>
      </c>
      <c r="B31" s="44" t="s">
        <v>88</v>
      </c>
      <c r="C31" s="44"/>
      <c r="D31" s="44"/>
      <c r="E31" s="44"/>
      <c r="F31" s="44"/>
      <c r="G31" s="44"/>
      <c r="H31" s="44"/>
      <c r="I31" s="44"/>
    </row>
    <row r="32" spans="1:56" ht="28.5" customHeight="1" x14ac:dyDescent="0.25">
      <c r="A32" s="22">
        <v>-8</v>
      </c>
      <c r="B32" s="44" t="s">
        <v>93</v>
      </c>
      <c r="C32" s="44"/>
      <c r="D32" s="44"/>
      <c r="E32" s="44"/>
      <c r="F32" s="44"/>
      <c r="G32" s="44"/>
      <c r="H32" s="44"/>
      <c r="I32" s="44"/>
    </row>
    <row r="33" spans="1:9" ht="15.75" x14ac:dyDescent="0.25">
      <c r="A33" s="22">
        <v>-9</v>
      </c>
      <c r="B33" s="44" t="s">
        <v>95</v>
      </c>
      <c r="C33" s="44"/>
      <c r="D33" s="44"/>
      <c r="E33" s="44"/>
      <c r="F33" s="44"/>
      <c r="G33" s="44"/>
      <c r="H33" s="44"/>
      <c r="I33" s="44"/>
    </row>
    <row r="34" spans="1:9" ht="15.75" x14ac:dyDescent="0.25">
      <c r="A34" s="22">
        <v>-10</v>
      </c>
      <c r="B34" s="44" t="s">
        <v>98</v>
      </c>
      <c r="C34" s="44"/>
      <c r="D34" s="44"/>
      <c r="E34" s="44"/>
      <c r="F34" s="44"/>
      <c r="G34" s="44"/>
      <c r="H34" s="44"/>
      <c r="I34" s="44"/>
    </row>
    <row r="35" spans="1:9" ht="15.75" x14ac:dyDescent="0.25">
      <c r="A35" s="22">
        <v>-11</v>
      </c>
      <c r="B35" s="44" t="s">
        <v>89</v>
      </c>
      <c r="C35" s="44"/>
      <c r="D35" s="44"/>
      <c r="E35" s="44"/>
      <c r="F35" s="44"/>
      <c r="G35" s="44"/>
      <c r="H35" s="44"/>
      <c r="I35" s="44"/>
    </row>
    <row r="36" spans="1:9" ht="15.75" x14ac:dyDescent="0.25">
      <c r="A36" s="22">
        <v>-12</v>
      </c>
      <c r="B36" s="44" t="s">
        <v>102</v>
      </c>
      <c r="C36" s="44"/>
      <c r="D36" s="44"/>
      <c r="E36" s="44"/>
      <c r="F36" s="44"/>
      <c r="G36" s="44"/>
      <c r="H36" s="44"/>
      <c r="I36" s="44"/>
    </row>
    <row r="37" spans="1:9" ht="15.75" x14ac:dyDescent="0.25">
      <c r="A37" s="22">
        <v>-13</v>
      </c>
      <c r="B37" s="44" t="s">
        <v>105</v>
      </c>
      <c r="C37" s="44"/>
      <c r="D37" s="44"/>
      <c r="E37" s="44"/>
      <c r="F37" s="44"/>
      <c r="G37" s="44"/>
      <c r="H37" s="44"/>
      <c r="I37" s="44"/>
    </row>
    <row r="38" spans="1:9" ht="15.75" x14ac:dyDescent="0.25">
      <c r="A38" s="22">
        <v>-14</v>
      </c>
      <c r="B38" s="44" t="s">
        <v>107</v>
      </c>
      <c r="C38" s="44"/>
      <c r="D38" s="44"/>
      <c r="E38" s="44"/>
      <c r="F38" s="44"/>
      <c r="G38" s="44"/>
      <c r="H38" s="44"/>
      <c r="I38" s="44"/>
    </row>
    <row r="39" spans="1:9" ht="15.75" x14ac:dyDescent="0.25">
      <c r="A39" s="22">
        <v>-15</v>
      </c>
      <c r="B39" s="44" t="s">
        <v>109</v>
      </c>
      <c r="C39" s="44"/>
      <c r="D39" s="44"/>
      <c r="E39" s="44"/>
      <c r="F39" s="44"/>
      <c r="G39" s="44"/>
      <c r="H39" s="44"/>
      <c r="I39" s="44"/>
    </row>
    <row r="40" spans="1:9" ht="27.75" customHeight="1" x14ac:dyDescent="0.25">
      <c r="A40" s="22">
        <v>-16</v>
      </c>
      <c r="B40" s="44" t="s">
        <v>110</v>
      </c>
      <c r="C40" s="44"/>
      <c r="D40" s="44"/>
      <c r="E40" s="44"/>
      <c r="F40" s="44"/>
      <c r="G40" s="44"/>
      <c r="H40" s="44"/>
      <c r="I40" s="44"/>
    </row>
  </sheetData>
  <mergeCells count="25">
    <mergeCell ref="A1:A2"/>
    <mergeCell ref="B1:B2"/>
    <mergeCell ref="C1:C2"/>
    <mergeCell ref="E1:E2"/>
    <mergeCell ref="B29:I29"/>
    <mergeCell ref="B27:I27"/>
    <mergeCell ref="B28:I28"/>
    <mergeCell ref="H1:H2"/>
    <mergeCell ref="I1:BD1"/>
    <mergeCell ref="B25:I25"/>
    <mergeCell ref="B26:I26"/>
    <mergeCell ref="G1:G2"/>
    <mergeCell ref="F1:F2"/>
    <mergeCell ref="D1:D2"/>
    <mergeCell ref="B30:I30"/>
    <mergeCell ref="B31:I31"/>
    <mergeCell ref="B32:I32"/>
    <mergeCell ref="B33:I33"/>
    <mergeCell ref="B39:I39"/>
    <mergeCell ref="B40:I40"/>
    <mergeCell ref="B34:I34"/>
    <mergeCell ref="B35:I35"/>
    <mergeCell ref="B36:I36"/>
    <mergeCell ref="B37:I37"/>
    <mergeCell ref="B38:I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51B94-00E8-4A2C-BE5E-0F30861B95AD}">
  <dimension ref="A1:C17"/>
  <sheetViews>
    <sheetView workbookViewId="0">
      <selection activeCell="C18" sqref="C18"/>
    </sheetView>
  </sheetViews>
  <sheetFormatPr defaultRowHeight="15" x14ac:dyDescent="0.25"/>
  <cols>
    <col min="1" max="1" width="10.140625" customWidth="1"/>
    <col min="2" max="2" width="16.42578125" customWidth="1"/>
    <col min="3" max="3" width="48.140625" customWidth="1"/>
  </cols>
  <sheetData>
    <row r="1" spans="1:3" ht="32.25" thickBot="1" x14ac:dyDescent="0.3">
      <c r="A1" s="5" t="s">
        <v>0</v>
      </c>
      <c r="B1" s="5" t="s">
        <v>1</v>
      </c>
      <c r="C1" s="5" t="s">
        <v>42</v>
      </c>
    </row>
    <row r="2" spans="1:3" x14ac:dyDescent="0.25">
      <c r="A2" t="s">
        <v>23</v>
      </c>
      <c r="B2" t="s">
        <v>7</v>
      </c>
      <c r="C2" s="7" t="s">
        <v>57</v>
      </c>
    </row>
    <row r="3" spans="1:3" x14ac:dyDescent="0.25">
      <c r="A3" t="s">
        <v>24</v>
      </c>
      <c r="B3" t="s">
        <v>8</v>
      </c>
      <c r="C3" s="7" t="s">
        <v>48</v>
      </c>
    </row>
    <row r="4" spans="1:3" x14ac:dyDescent="0.25">
      <c r="A4" t="s">
        <v>25</v>
      </c>
      <c r="B4" t="s">
        <v>9</v>
      </c>
      <c r="C4" s="7" t="s">
        <v>53</v>
      </c>
    </row>
    <row r="5" spans="1:3" x14ac:dyDescent="0.25">
      <c r="A5" t="s">
        <v>26</v>
      </c>
      <c r="B5" t="s">
        <v>10</v>
      </c>
      <c r="C5" s="7" t="s">
        <v>52</v>
      </c>
    </row>
    <row r="6" spans="1:3" x14ac:dyDescent="0.25">
      <c r="A6" t="s">
        <v>38</v>
      </c>
      <c r="B6" t="s">
        <v>11</v>
      </c>
      <c r="C6" s="7" t="s">
        <v>43</v>
      </c>
    </row>
    <row r="7" spans="1:3" x14ac:dyDescent="0.25">
      <c r="A7" t="s">
        <v>27</v>
      </c>
      <c r="B7" t="s">
        <v>18</v>
      </c>
      <c r="C7" s="7" t="s">
        <v>54</v>
      </c>
    </row>
    <row r="8" spans="1:3" x14ac:dyDescent="0.25">
      <c r="A8" t="s">
        <v>28</v>
      </c>
      <c r="B8" t="s">
        <v>12</v>
      </c>
      <c r="C8" s="7" t="s">
        <v>49</v>
      </c>
    </row>
    <row r="9" spans="1:3" x14ac:dyDescent="0.25">
      <c r="A9" t="s">
        <v>29</v>
      </c>
      <c r="B9" t="s">
        <v>19</v>
      </c>
      <c r="C9" s="7" t="s">
        <v>45</v>
      </c>
    </row>
    <row r="10" spans="1:3" x14ac:dyDescent="0.25">
      <c r="A10" t="s">
        <v>30</v>
      </c>
      <c r="B10" t="s">
        <v>20</v>
      </c>
      <c r="C10" s="7" t="s">
        <v>51</v>
      </c>
    </row>
    <row r="11" spans="1:3" x14ac:dyDescent="0.25">
      <c r="A11" t="s">
        <v>31</v>
      </c>
      <c r="B11" t="s">
        <v>13</v>
      </c>
      <c r="C11" s="7" t="s">
        <v>56</v>
      </c>
    </row>
    <row r="12" spans="1:3" x14ac:dyDescent="0.25">
      <c r="A12" t="s">
        <v>32</v>
      </c>
      <c r="B12" t="s">
        <v>14</v>
      </c>
      <c r="C12" s="7" t="s">
        <v>50</v>
      </c>
    </row>
    <row r="13" spans="1:3" x14ac:dyDescent="0.25">
      <c r="A13" t="s">
        <v>33</v>
      </c>
      <c r="B13" t="s">
        <v>21</v>
      </c>
      <c r="C13" s="7" t="s">
        <v>46</v>
      </c>
    </row>
    <row r="14" spans="1:3" x14ac:dyDescent="0.25">
      <c r="A14" t="s">
        <v>34</v>
      </c>
      <c r="B14" t="s">
        <v>15</v>
      </c>
      <c r="C14" s="7" t="s">
        <v>55</v>
      </c>
    </row>
    <row r="15" spans="1:3" x14ac:dyDescent="0.25">
      <c r="A15" t="s">
        <v>35</v>
      </c>
      <c r="B15" t="s">
        <v>16</v>
      </c>
      <c r="C15" s="7" t="s">
        <v>44</v>
      </c>
    </row>
    <row r="16" spans="1:3" x14ac:dyDescent="0.25">
      <c r="A16" t="s">
        <v>36</v>
      </c>
      <c r="B16" t="s">
        <v>17</v>
      </c>
      <c r="C16" s="7" t="s">
        <v>47</v>
      </c>
    </row>
    <row r="17" spans="1:3" x14ac:dyDescent="0.25">
      <c r="A17" t="s">
        <v>37</v>
      </c>
      <c r="B17" t="s">
        <v>22</v>
      </c>
      <c r="C17" s="7" t="s">
        <v>146</v>
      </c>
    </row>
  </sheetData>
  <hyperlinks>
    <hyperlink ref="C15" r:id="rId1" xr:uid="{4BB7E7AB-E4C5-4F90-B901-DBAA59702DF1}"/>
    <hyperlink ref="C9" r:id="rId2" xr:uid="{9944858B-54AB-403E-B657-BBA5FEB8E305}"/>
    <hyperlink ref="C13" r:id="rId3" xr:uid="{E5A2DCF1-8960-4F6F-8133-6F7E7FDB7B88}"/>
    <hyperlink ref="C16" r:id="rId4" xr:uid="{6F3DF31E-FF01-48D7-A0BA-9B87B6E1F82D}"/>
    <hyperlink ref="C3" r:id="rId5" xr:uid="{34501831-032E-4A36-A208-85BF58FA408E}"/>
    <hyperlink ref="C8" r:id="rId6" xr:uid="{699C0E72-2E4E-4789-9621-C30ABC69DBDC}"/>
    <hyperlink ref="C12" r:id="rId7" xr:uid="{5759C204-17F6-4619-BAB1-2AE935AE6630}"/>
    <hyperlink ref="C10" r:id="rId8" xr:uid="{9461743C-2407-4B2B-9FE9-9395F48118EA}"/>
    <hyperlink ref="C5" r:id="rId9" xr:uid="{DF3E6425-474A-4750-B9CF-43B08643A543}"/>
    <hyperlink ref="C4" r:id="rId10" xr:uid="{B0171B6E-55AA-495E-98F7-E7318E065AAF}"/>
    <hyperlink ref="C7" r:id="rId11" xr:uid="{EDFFF7FB-A445-4951-8897-8F0CF86B14CC}"/>
    <hyperlink ref="C14" r:id="rId12" xr:uid="{54533BE9-F2CE-4FEA-B5B0-E348A935F701}"/>
    <hyperlink ref="C11" r:id="rId13" xr:uid="{E343DFB2-FA67-4BDB-9BE5-7666823E0BCC}"/>
    <hyperlink ref="C6" r:id="rId14" xr:uid="{B6EDA59F-D12D-44BB-BC62-09DA8B688B09}"/>
    <hyperlink ref="C17" r:id="rId15" xr:uid="{0C195A22-B7B5-4E05-8721-75C6F30066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PPIC Sacramento Valley</vt:lpstr>
      <vt:lpstr>README</vt:lpstr>
      <vt:lpstr>Overdraft by basin</vt:lpstr>
      <vt:lpstr>GW storage change</vt:lpstr>
      <vt:lpstr>Download links for GSPs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Cole</dc:creator>
  <cp:lastModifiedBy>Sarah Bardeen</cp:lastModifiedBy>
  <dcterms:created xsi:type="dcterms:W3CDTF">2023-10-24T18:26:54Z</dcterms:created>
  <dcterms:modified xsi:type="dcterms:W3CDTF">2023-11-06T20:06:14Z</dcterms:modified>
</cp:coreProperties>
</file>