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X:\Website\Material Put Up\More Resources\Data Depot\"/>
    </mc:Choice>
  </mc:AlternateContent>
  <bookViews>
    <workbookView xWindow="0" yWindow="0" windowWidth="7485" windowHeight="2835" tabRatio="470"/>
  </bookViews>
  <sheets>
    <sheet name="READ ME" sheetId="2" r:id="rId1"/>
    <sheet name="Project category definitions" sheetId="6" r:id="rId2"/>
    <sheet name="Supply &amp; demand projects" sheetId="1" r:id="rId3"/>
    <sheet name="Download links for GSPs" sheetId="3" r:id="rId4"/>
  </sheets>
  <definedNames>
    <definedName name="_xlnm._FilterDatabase" localSheetId="2" hidden="1">'Supply &amp; demand projects'!$B$1:$M$515</definedName>
    <definedName name="_xlnm.Print_Area" localSheetId="1">'Project category definitions'!$A$1:$AB$37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0" i="1" l="1"/>
  <c r="L211" i="1"/>
  <c r="L210" i="1"/>
  <c r="L209" i="1"/>
  <c r="L138" i="1"/>
  <c r="L135" i="1"/>
  <c r="L134" i="1"/>
  <c r="L133" i="1"/>
  <c r="M79" i="1"/>
</calcChain>
</file>

<file path=xl/sharedStrings.xml><?xml version="1.0" encoding="utf-8"?>
<sst xmlns="http://schemas.openxmlformats.org/spreadsheetml/2006/main" count="5820" uniqueCount="1199">
  <si>
    <t>First Year of Implementation</t>
  </si>
  <si>
    <t>Chowchilla</t>
  </si>
  <si>
    <t>na</t>
  </si>
  <si>
    <t>Recharge Basin</t>
  </si>
  <si>
    <t>Flood-MAR</t>
  </si>
  <si>
    <t>Additional Recharge Basins (1,000 acres)</t>
  </si>
  <si>
    <t>Madera Canal Capacity Increase</t>
  </si>
  <si>
    <t>Eastman Lake (Buchannan Dam) Enlargement</t>
  </si>
  <si>
    <t>Water Purchase/Import for In-Lieu or Recharge</t>
  </si>
  <si>
    <t>Demand Management</t>
  </si>
  <si>
    <t>SVMWC Recharge Basin</t>
  </si>
  <si>
    <t>TTWD</t>
  </si>
  <si>
    <t>Poso Canal Pipeline / Settlement Agreement</t>
  </si>
  <si>
    <t>Eastside Bypass Flood Water / Redtop Joint Banking</t>
  </si>
  <si>
    <t>Los Banos Creek Recharge and Recovery Project</t>
  </si>
  <si>
    <t>Orestimba Creek Recharge and Recovery Project</t>
  </si>
  <si>
    <t>City of Patterson</t>
  </si>
  <si>
    <t>City of Patterson Percolation Ponds for Stormwater Capture and Recharge</t>
  </si>
  <si>
    <t>Kaljian Drainwater Reuse Project</t>
  </si>
  <si>
    <t>West Stanislaus Irrigation District Lateral 4-North Recapture and Recirculation Reservoir</t>
  </si>
  <si>
    <t>Revision to Tranquillity Irrigation District Lower Aquifer Pumping</t>
  </si>
  <si>
    <t>Del Puerto Canyon Reservoir Project</t>
  </si>
  <si>
    <t>Stanislaus County</t>
  </si>
  <si>
    <t>Little Salado Creek Groundwater Recharge and Flood Control Basin</t>
  </si>
  <si>
    <t>Patterson Irrigation District Groundwater Bank and/or Flood- Managed Aquifer Recharge (MAR)-type Project</t>
  </si>
  <si>
    <t>West Stanislaus Irrigation District Lateral 4-South Recapture and Recirculation Reservoir</t>
  </si>
  <si>
    <t>Ortigalita Creek Groundwater Recharge and Recovery Project</t>
  </si>
  <si>
    <t>Project 1: Lake Grupe In-lieu Recharge</t>
  </si>
  <si>
    <t>Project 2: SEWD Surface Water Implementation Expansion</t>
  </si>
  <si>
    <t>Project 3: City of Manteca Advanced Metering Infrastructure Project</t>
  </si>
  <si>
    <t>City of Lodi</t>
  </si>
  <si>
    <t>Project 4: City of Lodi Surface Water Facility Expansion &amp; Delivery Pipeline</t>
  </si>
  <si>
    <t>Project 5: White Slough Water Pollution Control Facility Expansion</t>
  </si>
  <si>
    <t>Project 6: CSJWCD Capital Improvement Program</t>
  </si>
  <si>
    <t>Project 7: NSJWCD South System Modernization</t>
  </si>
  <si>
    <t>Project 8: Long-term Water Transfer to SEWD and CSJWCD</t>
  </si>
  <si>
    <t>Kaweah</t>
  </si>
  <si>
    <t>Mid Kaweah GSA</t>
  </si>
  <si>
    <t>Cordeniz Recharge Basin</t>
  </si>
  <si>
    <t>Okieville Recharge Basin</t>
  </si>
  <si>
    <t xml:space="preserve"> Tulare ID/GSA Recharge Basin</t>
  </si>
  <si>
    <t xml:space="preserve"> On-Farm Recharge Program</t>
  </si>
  <si>
    <t xml:space="preserve"> McKay Point Reservoir</t>
  </si>
  <si>
    <t xml:space="preserve"> Kaweah Subbasin Recharge Project</t>
  </si>
  <si>
    <t xml:space="preserve"> Visalia/Tulare ID Exchange Program</t>
  </si>
  <si>
    <t xml:space="preserve"> Sun World/Tulare ID Exchange Program</t>
  </si>
  <si>
    <t xml:space="preserve"> Tulare/Tulare ID Catron Basin</t>
  </si>
  <si>
    <t xml:space="preserve"> Visalia/KDWCD Packwood Creek Project</t>
  </si>
  <si>
    <t>Greater Kaweah GSA</t>
  </si>
  <si>
    <t>KCWD &amp; LIWD</t>
  </si>
  <si>
    <t>Cross Creek Layoff Basin</t>
  </si>
  <si>
    <t>KCWD &amp; LIWD &amp; KDCWD</t>
  </si>
  <si>
    <t>Recharge Basin Improvement</t>
  </si>
  <si>
    <t>LIWD</t>
  </si>
  <si>
    <t>New Recharge Basins</t>
  </si>
  <si>
    <t>KCWD</t>
  </si>
  <si>
    <t>Delta View Canal</t>
  </si>
  <si>
    <t>KCWD &amp; CID</t>
  </si>
  <si>
    <t>Lakeland Canal Deliveries</t>
  </si>
  <si>
    <t>Kings River Floodwater Arrangement</t>
  </si>
  <si>
    <t>Kings River Surplus Water</t>
  </si>
  <si>
    <t>Fallowing Program</t>
  </si>
  <si>
    <t>On-Farm Recharge &amp; Storage</t>
  </si>
  <si>
    <t>KDWCD</t>
  </si>
  <si>
    <t>Hannah Ranch Floor Control Project</t>
  </si>
  <si>
    <t>Paregien Flood Control &amp; Recharge Project</t>
  </si>
  <si>
    <t>Ketchum Flood Control &amp; Recharge Project</t>
  </si>
  <si>
    <t>St. Johns River Water Conservation Project</t>
  </si>
  <si>
    <t>Basin No. 4 Improvement Project</t>
  </si>
  <si>
    <t>Peoples Recharge Expansion Project</t>
  </si>
  <si>
    <t>East Kaweah GSA</t>
  </si>
  <si>
    <t>Lindmore Irrigation District</t>
  </si>
  <si>
    <t>Lewis Creek Recharge</t>
  </si>
  <si>
    <t>Stone Corral Irrigation District (SCID) &amp; Ivanhoe Irrigation District (IID)</t>
  </si>
  <si>
    <t>Cottonwood Creek Recharge</t>
  </si>
  <si>
    <t>Exeter Irrigation District (EID)</t>
  </si>
  <si>
    <t>Yokohl Creek Recharge</t>
  </si>
  <si>
    <t>Lindsay-Strathmore Irrigation District (LSID)</t>
  </si>
  <si>
    <t>Rancho de Kaweah Water Management &amp; Banking Project</t>
  </si>
  <si>
    <t>Lindmore ID &amp; Exeter ID</t>
  </si>
  <si>
    <t>Lindmore/Exeter Dry Wells</t>
  </si>
  <si>
    <t>Lindmore ID &amp; City of Lindsay</t>
  </si>
  <si>
    <t>Lindsay Recharge Basin</t>
  </si>
  <si>
    <t>Wutchumna Water Company and Ivanhoe ID</t>
  </si>
  <si>
    <t>Wutchumna Ditch Recharge</t>
  </si>
  <si>
    <t>Tulare Lake</t>
  </si>
  <si>
    <t>Mid Kings River GSA</t>
  </si>
  <si>
    <t>Kings County WD</t>
  </si>
  <si>
    <t xml:space="preserve">Rehabilitation of existing recharge basins </t>
  </si>
  <si>
    <t>Conveyance improvements riverside canal</t>
  </si>
  <si>
    <t>Mid River Kings GSA</t>
  </si>
  <si>
    <t>Cartright Basin Improvement</t>
  </si>
  <si>
    <t>Last Change Side Ditch Improvements</t>
  </si>
  <si>
    <t>Recharge Basin Construction</t>
  </si>
  <si>
    <t>El Rico GSA</t>
  </si>
  <si>
    <t>Storage Ponds</t>
  </si>
  <si>
    <t>Demand Reduction</t>
  </si>
  <si>
    <t>Westside</t>
  </si>
  <si>
    <t>Increase in CVP supplies due to COA</t>
  </si>
  <si>
    <t>Groundwater allocations and metering</t>
  </si>
  <si>
    <t>Aquifer Storage and Recovery</t>
  </si>
  <si>
    <t>Merced</t>
  </si>
  <si>
    <t>Project 1: Planada Groundwater Recharge Basin Pilot Project</t>
  </si>
  <si>
    <t>Project 2: El Nido Groundwater Monitoring Wells</t>
  </si>
  <si>
    <t>Project 3: Meadowbrook Water System Intertie Feasibility Study</t>
  </si>
  <si>
    <t>Project 4: Merquin County Water District Recharge Basin</t>
  </si>
  <si>
    <t>Project 5: Merced Irrigation District to Lone Tree Mutual Water Company Conveyance Canal</t>
  </si>
  <si>
    <t>Project 6: Merced IRWM Region Climate Change Modeling</t>
  </si>
  <si>
    <t>Project 7: Merced Region Water Use Efficiency Program</t>
  </si>
  <si>
    <t>Project 8: Merced Groundwater Subbasin LIDAR</t>
  </si>
  <si>
    <t>Project 9: Study for Potential Water System Intertie Facilities from MID to LGAWD and CWD</t>
  </si>
  <si>
    <t>Project 10: Vander Woude Dairy Offstream Temporary Storage</t>
  </si>
  <si>
    <t>Project 11: Mini-Big Conveyance Project</t>
  </si>
  <si>
    <t>Project 12: Streamlining Permitting for Replacing Sub- Corcoran Wells</t>
  </si>
  <si>
    <t>Madera</t>
  </si>
  <si>
    <t>Expanded Surface Water Purchase</t>
  </si>
  <si>
    <t>Madera ID</t>
  </si>
  <si>
    <t>Rehab Recharge Basins</t>
  </si>
  <si>
    <t>Ellis Basin</t>
  </si>
  <si>
    <t>Berry Basin</t>
  </si>
  <si>
    <t>Allende Basin</t>
  </si>
  <si>
    <t>Additional Recharge Basins Phase 1</t>
  </si>
  <si>
    <t>Additional Recharge Basins Phase 2</t>
  </si>
  <si>
    <t>On-Farm Recharge</t>
  </si>
  <si>
    <t>Phase 2 On-Farm Recharge</t>
  </si>
  <si>
    <t>MID Pipeline</t>
  </si>
  <si>
    <t>WaterSMART Pipeline</t>
  </si>
  <si>
    <t>WaterSMART SCADA</t>
  </si>
  <si>
    <t>Water Supply Partnerships</t>
  </si>
  <si>
    <t>Incentive Program</t>
  </si>
  <si>
    <t>City of Madera</t>
  </si>
  <si>
    <t>Meters and Volumetric Pricing</t>
  </si>
  <si>
    <t>Madera County</t>
  </si>
  <si>
    <t>Water Imports Purchase</t>
  </si>
  <si>
    <t>Millerton Flood Release Imports</t>
  </si>
  <si>
    <t>Chowchilla Bypass Flood Flow Recharge Phase 1</t>
  </si>
  <si>
    <t>Chowchilla Bypass Flood Flow Recharge Phase 2</t>
  </si>
  <si>
    <t>Recharge Basin and Canals improvements</t>
  </si>
  <si>
    <t>Water Right Utilization</t>
  </si>
  <si>
    <t>Purchased Water for In- Lieu Storage</t>
  </si>
  <si>
    <t>Holding Contracts</t>
  </si>
  <si>
    <t>Kings</t>
  </si>
  <si>
    <t>GSA plans to build 250 acres of recharge basins, and each basin is expected to be 80-acres</t>
  </si>
  <si>
    <t>Municipal drinking water supply, water treatment</t>
  </si>
  <si>
    <t>Alta ID</t>
  </si>
  <si>
    <t>Fresno city WWTP, houghton canal system</t>
  </si>
  <si>
    <t>Fresno city WWTP, Lower Dry Creek System</t>
  </si>
  <si>
    <t>James bypass SW supply &amp; recharge</t>
  </si>
  <si>
    <t>McMullin on Farm Phase 2 &amp; 3</t>
  </si>
  <si>
    <t>Houghton Wasteway Expansion</t>
  </si>
  <si>
    <t>South Sandridge Canal Water Supply and Recharge</t>
  </si>
  <si>
    <t>Stinson north canal water supply and recharge phase 2</t>
  </si>
  <si>
    <t>Stinson north canal water supply and recharge</t>
  </si>
  <si>
    <t>NFK1 - Basin 11 improvements</t>
  </si>
  <si>
    <t>NFK2 - Basin 11 Expansion</t>
  </si>
  <si>
    <t>NFK3 - Laton North Recharge Project</t>
  </si>
  <si>
    <t>NFK4 - North Fork Regional Recharge Project</t>
  </si>
  <si>
    <t>NFK5 - Zonneveld Pond Improvements</t>
  </si>
  <si>
    <t>NFK6 - On-farm recharge</t>
  </si>
  <si>
    <t>NFK7 - Cerini Recharge Project</t>
  </si>
  <si>
    <t>NFK8- Kamm Recharge Project</t>
  </si>
  <si>
    <t>NFK9 - Terra Linda (Coelho) Farm Recharge</t>
  </si>
  <si>
    <t>NFK10 - Landowner Recharge Basins</t>
  </si>
  <si>
    <t>NFK11- Upgradient Recharge outside NFKGSA</t>
  </si>
  <si>
    <t>NFK12 - Mussel Slough Ranch Recharge</t>
  </si>
  <si>
    <t>NFK 13 - Dry Wells along canals</t>
  </si>
  <si>
    <t>NFK 14 - Reverse Tile drains</t>
  </si>
  <si>
    <t>NFK15 - Laton North Phase 2 Recharge Project</t>
  </si>
  <si>
    <t>NFK16 - Pires Recharge Project</t>
  </si>
  <si>
    <t>NFK 17 - North Fork Group Site 16</t>
  </si>
  <si>
    <t>NFK 19 - North Fork Group Site 6</t>
  </si>
  <si>
    <t>city of fresno residential water meter retrofitting</t>
  </si>
  <si>
    <t>southwest reclamation facility and distribution system</t>
  </si>
  <si>
    <t>city of fresno nielsen recharge</t>
  </si>
  <si>
    <t>southeast treatment facility city of fresno</t>
  </si>
  <si>
    <t>bakman water company metering</t>
  </si>
  <si>
    <t>Biola CSD gw recharge</t>
  </si>
  <si>
    <t>city clovis marion basin recharge improvements</t>
  </si>
  <si>
    <t>fresno north SWTP facility expansion</t>
  </si>
  <si>
    <t>kerman lions park groundwater recharge project</t>
  </si>
  <si>
    <t>central basin recharge project</t>
  </si>
  <si>
    <t>Wagner recharge basin</t>
  </si>
  <si>
    <t>Savory Pond Expansion</t>
  </si>
  <si>
    <t>On-farm recharge program</t>
  </si>
  <si>
    <t>Garfield WD</t>
  </si>
  <si>
    <t xml:space="preserve">Ricchiuti Recharge basin </t>
  </si>
  <si>
    <t>Malaga CWD</t>
  </si>
  <si>
    <t>Malaga CWD stormwater recharge basin</t>
  </si>
  <si>
    <t>Pinedale CWD</t>
  </si>
  <si>
    <t>residential meter installation</t>
  </si>
  <si>
    <t>City of Fresno</t>
  </si>
  <si>
    <t>Southeast reclamation facility and dist system</t>
  </si>
  <si>
    <t>County of Fresno</t>
  </si>
  <si>
    <t>county of fresno recharge program</t>
  </si>
  <si>
    <t>clovis SWTP expansion</t>
  </si>
  <si>
    <t>Del Rey CSD</t>
  </si>
  <si>
    <t>American and Del Rey Avenues Basin</t>
  </si>
  <si>
    <t>Melruna &amp; carmel Avenues Basin</t>
  </si>
  <si>
    <t>South Del Rey Avenues Basin</t>
  </si>
  <si>
    <t>Fowler</t>
  </si>
  <si>
    <t>Fowler 19.5 Acre basin</t>
  </si>
  <si>
    <t>Kingsburg</t>
  </si>
  <si>
    <t>Madsen Avenue basin</t>
  </si>
  <si>
    <t>Athwal Park Basin</t>
  </si>
  <si>
    <t>22.5 Acre Basin</t>
  </si>
  <si>
    <t>Parlier</t>
  </si>
  <si>
    <t>Industrial Drive Basin</t>
  </si>
  <si>
    <t>Milton Avenue Basin</t>
  </si>
  <si>
    <t>Tuolumne Street Basin</t>
  </si>
  <si>
    <t>Manning Avenue Basin</t>
  </si>
  <si>
    <t>Avila St Basin</t>
  </si>
  <si>
    <t>Mendocino Ave Basin</t>
  </si>
  <si>
    <t>Academy Ave Basin</t>
  </si>
  <si>
    <t>4.2 Acre Basin</t>
  </si>
  <si>
    <t>Sanger</t>
  </si>
  <si>
    <t>Kelly Basin</t>
  </si>
  <si>
    <t>Medrano Basin</t>
  </si>
  <si>
    <t>West Sanger Basin</t>
  </si>
  <si>
    <t>North Sanger Basin</t>
  </si>
  <si>
    <t>K-Basin Groundwater Recharge</t>
  </si>
  <si>
    <t>Basins 1 and 2 Storage and Recharge</t>
  </si>
  <si>
    <t>Basin 3 Floodwater Capture and Recharge</t>
  </si>
  <si>
    <t>Floodway Recharge and Spreading</t>
  </si>
  <si>
    <t>Distribution System Recharge</t>
  </si>
  <si>
    <t>City of San  Joaquin Stormwater Pond Recharge</t>
  </si>
  <si>
    <t>Carmichael Slough Recharge</t>
  </si>
  <si>
    <t>James Main Canal Spreading</t>
  </si>
  <si>
    <t>Fresno Slough Recharge</t>
  </si>
  <si>
    <t>Mud Dam Spreading and Recharge</t>
  </si>
  <si>
    <t>Lassen Avenue Floodwater Utilization</t>
  </si>
  <si>
    <t>Lake Avenue Canal</t>
  </si>
  <si>
    <t>4.1.1 Los Banos Creek Diversion Facility</t>
  </si>
  <si>
    <t>4.1.2 Los Banos Creek Recharge and Recovery</t>
  </si>
  <si>
    <t xml:space="preserve">4.1.3 Los Banos Creek Storage Project </t>
  </si>
  <si>
    <t>4.1.4 Orestimba Creek Recharge and Recovery</t>
  </si>
  <si>
    <t>4.1.5 BB Limited Groundwater Recharge and Recovery</t>
  </si>
  <si>
    <t>4.1.6 Farmers Water District Groundwater Recharge and Recovery</t>
  </si>
  <si>
    <t>Project 1 – North Grassland Water Conservation and Water Quality Control Project (NGWCWQCP)</t>
  </si>
  <si>
    <t>Project 2 – North Valley Regional Recycled Water Program</t>
  </si>
  <si>
    <t>Project 3 – Flood Water Capture</t>
  </si>
  <si>
    <t>Kern</t>
  </si>
  <si>
    <t>Kern River GSA</t>
  </si>
  <si>
    <t>Kern Delta Water District will stop its sales of Kern River Entitlement to North Kern WSD</t>
  </si>
  <si>
    <t>City of Bakersfield terminating water sale contracts with outside parties</t>
  </si>
  <si>
    <t>Expand recycled water use within KRGSA</t>
  </si>
  <si>
    <t>Land Use Conversion - Urbanization of Agricultural Lands</t>
  </si>
  <si>
    <t>ENCSD North Weedpatch Highway Water System Consolidation Project</t>
  </si>
  <si>
    <t>Buena Vista GSA</t>
  </si>
  <si>
    <t>Northern Area Pipeline</t>
  </si>
  <si>
    <t>Northern Area Pipeline - Southern Extension</t>
  </si>
  <si>
    <t>Northern Area Pipeline - Eastern Extension</t>
  </si>
  <si>
    <t>7th Standard Road Project</t>
  </si>
  <si>
    <t>Belridge Pipeline</t>
  </si>
  <si>
    <t>Palms Project</t>
  </si>
  <si>
    <t>Corn Camp Water Bank</t>
  </si>
  <si>
    <t>McAllister Ranch Banking Project</t>
  </si>
  <si>
    <t>Brackish Groundwater Remediation Project</t>
  </si>
  <si>
    <t>Tule</t>
  </si>
  <si>
    <t>Construction of a Recharge Area to Intercept Runoff and Flood Waters</t>
  </si>
  <si>
    <t>Replace lower aquifer wells with shallow aquifer wells: 4 Wells @ 1,000 afy/well</t>
  </si>
  <si>
    <t>Replace lower aquifer wells with shallow aquifer wells: 12 Wells @ 1,000 afy/well</t>
  </si>
  <si>
    <t>Replace lower aquifer wells with shallow aquifer wells: 24 Wells @ 1,000 afy/well</t>
  </si>
  <si>
    <t>Increase levee height on 2 reservoirs</t>
  </si>
  <si>
    <t>Installation of subsurface drip on alfalfa to reduce CU water and increase yield</t>
  </si>
  <si>
    <t>Acquisition of additional surface water supplies</t>
  </si>
  <si>
    <t>LTRID</t>
  </si>
  <si>
    <t>Success dam enlargement</t>
  </si>
  <si>
    <t>Ducor</t>
  </si>
  <si>
    <t>Pipeline and recharge project</t>
  </si>
  <si>
    <t>Hope Wd</t>
  </si>
  <si>
    <t>Recharge project</t>
  </si>
  <si>
    <t>Ditch companies</t>
  </si>
  <si>
    <t>Terra Bella ID</t>
  </si>
  <si>
    <t>Deer Creek Recharge</t>
  </si>
  <si>
    <t>Kern Tulare WD</t>
  </si>
  <si>
    <t>CRC Pipeline</t>
  </si>
  <si>
    <t>Surface water storage</t>
  </si>
  <si>
    <t>Pricing change</t>
  </si>
  <si>
    <t>Saucelito ID</t>
  </si>
  <si>
    <t>Recharge policy</t>
  </si>
  <si>
    <t>Conway bank - leave behind</t>
  </si>
  <si>
    <t>Porterville ID</t>
  </si>
  <si>
    <t>Expand distribution system</t>
  </si>
  <si>
    <t>Falconer Bank</t>
  </si>
  <si>
    <t>On-farm recharge</t>
  </si>
  <si>
    <t>City of Porterville</t>
  </si>
  <si>
    <t>Increase recycled water applied to ag</t>
  </si>
  <si>
    <t>Increase recycled water recharge</t>
  </si>
  <si>
    <t>Pixley</t>
  </si>
  <si>
    <t>Land fallowing (20,000 acres)</t>
  </si>
  <si>
    <t>Demand reduction</t>
  </si>
  <si>
    <t>AEWSD Sunset Spreading Works</t>
  </si>
  <si>
    <t>Private and Caltrans Basin Connections</t>
  </si>
  <si>
    <t>Sycamore Creek Detention &amp; Sedimentation Basin</t>
  </si>
  <si>
    <t>AEWSD South Canal Flood Study / Improvements</t>
  </si>
  <si>
    <t>Stormwater Management and Flood Control Improvements</t>
  </si>
  <si>
    <t>Caliente Creek Habitat Mitigation and Gorundwater Recharge</t>
  </si>
  <si>
    <t>AEWSD Intake Canal / KDWD Buena Vista Canal Intertie</t>
  </si>
  <si>
    <t>AEWSD Intake Canal / KDWD Farmer's Canal Intertie</t>
  </si>
  <si>
    <t>AEWSD Wasteway Basin Improvements</t>
  </si>
  <si>
    <t>Forrest Frick Pipeline / KDWD Eastside Canal Intertie</t>
  </si>
  <si>
    <t>AEWSD North Canal Balancing Reservoir Expansion &amp; Discharge Pipelines</t>
  </si>
  <si>
    <t>AEWSD Lateral Capacity Improvement Projects</t>
  </si>
  <si>
    <t>Conversion of Granite Quarry to Sycamore Reservoir</t>
  </si>
  <si>
    <t>AEWSD South Canal Balancing Reservoir</t>
  </si>
  <si>
    <t>Frick Unit In-Lieu Project</t>
  </si>
  <si>
    <t>DiGiorgio Unit In-Lieu Project</t>
  </si>
  <si>
    <t>General In-Lieu Banking Program</t>
  </si>
  <si>
    <t>Reclamation of Oilfield Produced Water</t>
  </si>
  <si>
    <t>Wastewater Reclamation with City of Arvin &amp; Bakersfield</t>
  </si>
  <si>
    <t>Incentives for Land Conversion</t>
  </si>
  <si>
    <t>On-farm Water Conservation</t>
  </si>
  <si>
    <t>New water supply purchases</t>
  </si>
  <si>
    <t>Increase recharge and banking capacity</t>
  </si>
  <si>
    <t>New Cawelo GSA banking partners</t>
  </si>
  <si>
    <t>Water treatment facilities</t>
  </si>
  <si>
    <t>Friant Pipeline project</t>
  </si>
  <si>
    <t>Poso Creek Floodwater capture</t>
  </si>
  <si>
    <t>Out of cawelo GSA banking</t>
  </si>
  <si>
    <t>Voluntary land conversion</t>
  </si>
  <si>
    <t>Crop conversion and irrigation efficiency</t>
  </si>
  <si>
    <t>Land Acquisition</t>
  </si>
  <si>
    <t>Calloway Canal Improvements: Lining Snow Rd. to 7th Standard Rd.</t>
  </si>
  <si>
    <t>Expanded Water Banking Program</t>
  </si>
  <si>
    <t>Groundwater Banking Conveyance Improvements to NKWSD Recharge and Recovery</t>
  </si>
  <si>
    <t>Beneficial Reuse of Oilfield Produced Water</t>
  </si>
  <si>
    <t>SCADA Automation and Evapotranspiration Measurement Improvements</t>
  </si>
  <si>
    <t>Poso Creek Weir</t>
  </si>
  <si>
    <t>Expanded Recharge (RRID)</t>
  </si>
  <si>
    <t>Allocation of Available NKWSD Supplies (RRID)</t>
  </si>
  <si>
    <t>In-Lieu Recharge Program</t>
  </si>
  <si>
    <t>On-Farm Efficiency/Deficit Irrigation Practices Incentive Program</t>
  </si>
  <si>
    <t>On-Farm Recharge Activities Incentive Program</t>
  </si>
  <si>
    <t>Subsurface Recharge Feasibility Study</t>
  </si>
  <si>
    <t>Refinement of Water Budget Components</t>
  </si>
  <si>
    <t>Conversion of Agricultural Land to Urban Use</t>
  </si>
  <si>
    <t>Urban Water Conservation Program</t>
  </si>
  <si>
    <t>Mitigation Program for Potential Impacts to Domestic Wells</t>
  </si>
  <si>
    <t>In-District Allocation Structure</t>
  </si>
  <si>
    <t>Voluntary Land Fallowing</t>
  </si>
  <si>
    <t>Pumping Restrictions</t>
  </si>
  <si>
    <t>Diltz Intertie Lateral Piping and WMI</t>
  </si>
  <si>
    <t>Bell Recharge Project</t>
  </si>
  <si>
    <t>Kimberlina Recharge Project</t>
  </si>
  <si>
    <t>Leonard Avenue Conveyance Improvement Project</t>
  </si>
  <si>
    <t>Improved Water Level Measurement of District Recharge Facility</t>
  </si>
  <si>
    <t>"Surface Water First" Incentive Program</t>
  </si>
  <si>
    <t xml:space="preserve">1. Modify District Pricing Structure </t>
  </si>
  <si>
    <t xml:space="preserve">2. Construct CRC Pipeline - Produced Water Project </t>
  </si>
  <si>
    <t>3. Construct In-District Surface Storage</t>
  </si>
  <si>
    <t>Rosedale RB WSD</t>
  </si>
  <si>
    <t>West Basin Improvements </t>
  </si>
  <si>
    <t>Stockdale East Groundwater Storage and Recovery Project  </t>
  </si>
  <si>
    <t>Pilot Projects</t>
  </si>
  <si>
    <t>West Kern WD</t>
  </si>
  <si>
    <t>Evaluation of Potential to Utilize SWID Kimberlina Ponds for Recharge or other Facilities</t>
  </si>
  <si>
    <t>Evaluation of Potential to Partner in Kern Fan Groundwater Storage Project</t>
  </si>
  <si>
    <t>7th Standard Annex Management Area Storage Pond Project</t>
  </si>
  <si>
    <t>Identify Opportunities to Utilize Existing Infrastructure</t>
  </si>
  <si>
    <t>On‐Farm Groundwater Recharge</t>
  </si>
  <si>
    <t>Flat Rock Canal Extension</t>
  </si>
  <si>
    <t>Develop New Interconnections Within SWID's Conveyance System (and Improve "Bottleneck" Issues)</t>
  </si>
  <si>
    <t>Increased Recycled Water Deliveries and Recharge</t>
  </si>
  <si>
    <t>Voluntary Rotational Land Fallowing Program</t>
  </si>
  <si>
    <t>Basin number</t>
  </si>
  <si>
    <t>Basin name</t>
  </si>
  <si>
    <t>Link to GSP(s):</t>
  </si>
  <si>
    <t xml:space="preserve">5-022.01 </t>
  </si>
  <si>
    <t>Eastern San Joaquin</t>
  </si>
  <si>
    <t>https://sgma.water.ca.gov/portal/gsp/preview/47</t>
  </si>
  <si>
    <t xml:space="preserve">5-022.04 </t>
  </si>
  <si>
    <t>https://sgma.water.ca.gov/portal/gsp/preview/9</t>
  </si>
  <si>
    <t xml:space="preserve">5-022.05 </t>
  </si>
  <si>
    <t>https://sgma.water.ca.gov/portal/gsp/preview/12</t>
  </si>
  <si>
    <t xml:space="preserve">5-022.12 </t>
  </si>
  <si>
    <t>https://sgma.water.ca.gov/portal/gsp/preview/42</t>
  </si>
  <si>
    <t xml:space="preserve">5-022.09 </t>
  </si>
  <si>
    <t>https://sgma.water.ca.gov/portal/gsp/preview/8</t>
  </si>
  <si>
    <t xml:space="preserve">5-022.11 </t>
  </si>
  <si>
    <r>
      <rPr>
        <b/>
        <sz val="11"/>
        <color theme="1"/>
        <rFont val="Calibri"/>
        <family val="2"/>
        <scheme val="minor"/>
      </rPr>
      <t>East Kaweah GSP:</t>
    </r>
    <r>
      <rPr>
        <sz val="11"/>
        <color theme="1"/>
        <rFont val="Calibri"/>
        <family val="2"/>
        <scheme val="minor"/>
      </rPr>
      <t xml:space="preserve"> https://sgma.water.ca.gov/portal/gsp/preview/58
</t>
    </r>
    <r>
      <rPr>
        <b/>
        <sz val="11"/>
        <color theme="1"/>
        <rFont val="Calibri"/>
        <family val="2"/>
        <scheme val="minor"/>
      </rPr>
      <t>Greater Kaweah GSP:</t>
    </r>
    <r>
      <rPr>
        <sz val="11"/>
        <color theme="1"/>
        <rFont val="Calibri"/>
        <family val="2"/>
        <scheme val="minor"/>
      </rPr>
      <t xml:space="preserve"> https://sgma.water.ca.gov/portal/gsp/preview/30
</t>
    </r>
    <r>
      <rPr>
        <b/>
        <sz val="11"/>
        <color theme="1"/>
        <rFont val="Calibri"/>
        <family val="2"/>
        <scheme val="minor"/>
      </rPr>
      <t>Mid-Kaweah GSP:</t>
    </r>
    <r>
      <rPr>
        <sz val="11"/>
        <color theme="1"/>
        <rFont val="Calibri"/>
        <family val="2"/>
        <scheme val="minor"/>
      </rPr>
      <t xml:space="preserve"> https://sgma.water.ca.gov/portal/gsp/preview/50</t>
    </r>
  </si>
  <si>
    <t xml:space="preserve">5-022.07 </t>
  </si>
  <si>
    <t>Delta-Mendota</t>
  </si>
  <si>
    <r>
      <rPr>
        <b/>
        <sz val="11"/>
        <color theme="1"/>
        <rFont val="Calibri"/>
        <family val="2"/>
        <scheme val="minor"/>
      </rPr>
      <t>Northern and Central Delta-Mendota GSP:</t>
    </r>
    <r>
      <rPr>
        <sz val="11"/>
        <color theme="1"/>
        <rFont val="Calibri"/>
        <family val="2"/>
        <scheme val="minor"/>
      </rPr>
      <t xml:space="preserve"> https://sgma.water.ca.gov/portal/gsp/preview/13
</t>
    </r>
    <r>
      <rPr>
        <b/>
        <sz val="11"/>
        <color theme="1"/>
        <rFont val="Calibri"/>
        <family val="2"/>
        <scheme val="minor"/>
      </rPr>
      <t>Farmers WD GSP:</t>
    </r>
    <r>
      <rPr>
        <sz val="11"/>
        <color theme="1"/>
        <rFont val="Calibri"/>
        <family val="2"/>
        <scheme val="minor"/>
      </rPr>
      <t xml:space="preserve"> https://sgma.water.ca.gov/portal/gsp/preview/14
</t>
    </r>
    <r>
      <rPr>
        <b/>
        <sz val="11"/>
        <color theme="1"/>
        <rFont val="Calibri"/>
        <family val="2"/>
        <scheme val="minor"/>
      </rPr>
      <t xml:space="preserve">Aliso WD GSP: </t>
    </r>
    <r>
      <rPr>
        <sz val="11"/>
        <color theme="1"/>
        <rFont val="Calibri"/>
        <family val="2"/>
        <scheme val="minor"/>
      </rPr>
      <t xml:space="preserve">https://sgma.water.ca.gov/portal/gsp/preview/7
</t>
    </r>
    <r>
      <rPr>
        <b/>
        <sz val="11"/>
        <color theme="1"/>
        <rFont val="Calibri"/>
        <family val="2"/>
        <scheme val="minor"/>
      </rPr>
      <t>Grasslands GSP:</t>
    </r>
    <r>
      <rPr>
        <sz val="11"/>
        <color theme="1"/>
        <rFont val="Calibri"/>
        <family val="2"/>
        <scheme val="minor"/>
      </rPr>
      <t xml:space="preserve"> https://sgma.water.ca.gov/portal/gsp/preview/38
</t>
    </r>
    <r>
      <rPr>
        <b/>
        <sz val="11"/>
        <color theme="1"/>
        <rFont val="Calibri"/>
        <family val="2"/>
        <scheme val="minor"/>
      </rPr>
      <t>San Joaquin River Exchange Contractors GSP:</t>
    </r>
    <r>
      <rPr>
        <sz val="11"/>
        <color theme="1"/>
        <rFont val="Calibri"/>
        <family val="2"/>
        <scheme val="minor"/>
      </rPr>
      <t xml:space="preserve"> https://sgma.water.ca.gov/portal/gsp/preview/15
</t>
    </r>
    <r>
      <rPr>
        <b/>
        <sz val="11"/>
        <color theme="1"/>
        <rFont val="Calibri"/>
        <family val="2"/>
        <scheme val="minor"/>
      </rPr>
      <t>County of Fresno GSP:</t>
    </r>
    <r>
      <rPr>
        <sz val="11"/>
        <color theme="1"/>
        <rFont val="Calibri"/>
        <family val="2"/>
        <scheme val="minor"/>
      </rPr>
      <t xml:space="preserve"> https://sgma.water.ca.gov/portal/gsp/preview/20</t>
    </r>
  </si>
  <si>
    <t xml:space="preserve">5-022.08 </t>
  </si>
  <si>
    <r>
      <rPr>
        <b/>
        <sz val="11"/>
        <color theme="1"/>
        <rFont val="Calibri"/>
        <family val="2"/>
        <scheme val="minor"/>
      </rPr>
      <t>Central Kings GSP:</t>
    </r>
    <r>
      <rPr>
        <sz val="11"/>
        <color theme="1"/>
        <rFont val="Calibri"/>
        <family val="2"/>
        <scheme val="minor"/>
      </rPr>
      <t xml:space="preserve"> https://sgma.water.ca.gov/portal/gsp/preview/22
</t>
    </r>
    <r>
      <rPr>
        <b/>
        <sz val="11"/>
        <color theme="1"/>
        <rFont val="Calibri"/>
        <family val="2"/>
        <scheme val="minor"/>
      </rPr>
      <t>Kings River East GSP:</t>
    </r>
    <r>
      <rPr>
        <sz val="11"/>
        <color theme="1"/>
        <rFont val="Calibri"/>
        <family val="2"/>
        <scheme val="minor"/>
      </rPr>
      <t xml:space="preserve"> https://sgma.water.ca.gov/portal/gsp/preview/23
</t>
    </r>
    <r>
      <rPr>
        <b/>
        <sz val="11"/>
        <color theme="1"/>
        <rFont val="Calibri"/>
        <family val="2"/>
        <scheme val="minor"/>
      </rPr>
      <t xml:space="preserve">North Kings GSP: </t>
    </r>
    <r>
      <rPr>
        <sz val="11"/>
        <color theme="1"/>
        <rFont val="Calibri"/>
        <family val="2"/>
        <scheme val="minor"/>
      </rPr>
      <t xml:space="preserve">https://sgma.water.ca.gov/portal/gsp/preview/24
</t>
    </r>
    <r>
      <rPr>
        <b/>
        <sz val="11"/>
        <color theme="1"/>
        <rFont val="Calibri"/>
        <family val="2"/>
        <scheme val="minor"/>
      </rPr>
      <t xml:space="preserve">North Fork Kings GSP: </t>
    </r>
    <r>
      <rPr>
        <sz val="11"/>
        <color theme="1"/>
        <rFont val="Calibri"/>
        <family val="2"/>
        <scheme val="minor"/>
      </rPr>
      <t xml:space="preserve">https://sgma.water.ca.gov/portal/gsp/preview/25
</t>
    </r>
    <r>
      <rPr>
        <b/>
        <sz val="11"/>
        <color theme="1"/>
        <rFont val="Calibri"/>
        <family val="2"/>
        <scheme val="minor"/>
      </rPr>
      <t>South Kings GSP:</t>
    </r>
    <r>
      <rPr>
        <sz val="11"/>
        <color theme="1"/>
        <rFont val="Calibri"/>
        <family val="2"/>
        <scheme val="minor"/>
      </rPr>
      <t xml:space="preserve"> https://sgma.water.ca.gov/portal/gsp/preview/26
</t>
    </r>
    <r>
      <rPr>
        <b/>
        <sz val="11"/>
        <color theme="1"/>
        <rFont val="Calibri"/>
        <family val="2"/>
        <scheme val="minor"/>
      </rPr>
      <t>McMullin Area GSP:</t>
    </r>
    <r>
      <rPr>
        <sz val="11"/>
        <color theme="1"/>
        <rFont val="Calibri"/>
        <family val="2"/>
        <scheme val="minor"/>
      </rPr>
      <t xml:space="preserve"> https://sgma.water.ca.gov/portal/gsp/preview/28
</t>
    </r>
    <r>
      <rPr>
        <b/>
        <sz val="11"/>
        <color theme="1"/>
        <rFont val="Calibri"/>
        <family val="2"/>
        <scheme val="minor"/>
      </rPr>
      <t>James GSP:</t>
    </r>
    <r>
      <rPr>
        <sz val="11"/>
        <color theme="1"/>
        <rFont val="Calibri"/>
        <family val="2"/>
        <scheme val="minor"/>
      </rPr>
      <t xml:space="preserve"> https://sgma.water.ca.gov/portal/gsp/preview/31</t>
    </r>
  </si>
  <si>
    <t xml:space="preserve">5-022.13 </t>
  </si>
  <si>
    <r>
      <rPr>
        <b/>
        <sz val="11"/>
        <color theme="1"/>
        <rFont val="Calibri"/>
        <family val="2"/>
        <scheme val="minor"/>
      </rPr>
      <t>LTRID GSP: h</t>
    </r>
    <r>
      <rPr>
        <sz val="11"/>
        <color theme="1"/>
        <rFont val="Calibri"/>
        <family val="2"/>
        <scheme val="minor"/>
      </rPr>
      <t xml:space="preserve">ttps://sgma.water.ca.gov/portal/gsp/preview/56
</t>
    </r>
    <r>
      <rPr>
        <b/>
        <sz val="11"/>
        <color theme="1"/>
        <rFont val="Calibri"/>
        <family val="2"/>
        <scheme val="minor"/>
      </rPr>
      <t xml:space="preserve">Pixley GSP: </t>
    </r>
    <r>
      <rPr>
        <sz val="11"/>
        <color theme="1"/>
        <rFont val="Calibri"/>
        <family val="2"/>
        <scheme val="minor"/>
      </rPr>
      <t xml:space="preserve">https://sgma.water.ca.gov/portal/gsp/preview/65
</t>
    </r>
    <r>
      <rPr>
        <b/>
        <sz val="11"/>
        <color theme="1"/>
        <rFont val="Calibri"/>
        <family val="2"/>
        <scheme val="minor"/>
      </rPr>
      <t xml:space="preserve">Eastern Tule GSP: </t>
    </r>
    <r>
      <rPr>
        <sz val="11"/>
        <color theme="1"/>
        <rFont val="Calibri"/>
        <family val="2"/>
        <scheme val="minor"/>
      </rPr>
      <t xml:space="preserve">https://sgma.water.ca.gov/portal/gsp/preview/43
</t>
    </r>
    <r>
      <rPr>
        <b/>
        <sz val="11"/>
        <color theme="1"/>
        <rFont val="Calibri"/>
        <family val="2"/>
        <scheme val="minor"/>
      </rPr>
      <t xml:space="preserve">Delano Earlimart GSP: </t>
    </r>
    <r>
      <rPr>
        <sz val="11"/>
        <color theme="1"/>
        <rFont val="Calibri"/>
        <family val="2"/>
        <scheme val="minor"/>
      </rPr>
      <t>https://sgma.water.ca.gov/portal/gsp/preview/63</t>
    </r>
    <r>
      <rPr>
        <b/>
        <sz val="11"/>
        <color theme="1"/>
        <rFont val="Calibri"/>
        <family val="2"/>
        <scheme val="minor"/>
      </rPr>
      <t xml:space="preserve">
Tri-County WA GSP: </t>
    </r>
    <r>
      <rPr>
        <sz val="11"/>
        <color theme="1"/>
        <rFont val="Calibri"/>
        <family val="2"/>
        <scheme val="minor"/>
      </rPr>
      <t>https://sgma.water.ca.gov/portal/gsp/preview/57</t>
    </r>
    <r>
      <rPr>
        <b/>
        <sz val="11"/>
        <color theme="1"/>
        <rFont val="Calibri"/>
        <family val="2"/>
        <scheme val="minor"/>
      </rPr>
      <t xml:space="preserve">
Alpaugh GSP: </t>
    </r>
    <r>
      <rPr>
        <sz val="11"/>
        <color theme="1"/>
        <rFont val="Calibri"/>
        <family val="2"/>
        <scheme val="minor"/>
      </rPr>
      <t>https://sgma.water.ca.gov/portal/gsp/preview/48</t>
    </r>
  </si>
  <si>
    <t xml:space="preserve">5-022.14 </t>
  </si>
  <si>
    <r>
      <t>Kern Groundwater Authority GSP:</t>
    </r>
    <r>
      <rPr>
        <sz val="11"/>
        <color theme="1"/>
        <rFont val="Calibri"/>
        <family val="2"/>
        <scheme val="minor"/>
      </rPr>
      <t xml:space="preserve"> https://sgma.water.ca.gov/portal/gsp/preview/36</t>
    </r>
    <r>
      <rPr>
        <b/>
        <sz val="11"/>
        <color theme="1"/>
        <rFont val="Calibri"/>
        <family val="2"/>
        <scheme val="minor"/>
      </rPr>
      <t xml:space="preserve">
Kern River GSP: </t>
    </r>
    <r>
      <rPr>
        <sz val="11"/>
        <color theme="1"/>
        <rFont val="Calibri"/>
        <family val="2"/>
        <scheme val="minor"/>
      </rPr>
      <t>https://sgma.water.ca.gov/portal/gsp/preview/54</t>
    </r>
    <r>
      <rPr>
        <b/>
        <sz val="11"/>
        <color theme="1"/>
        <rFont val="Calibri"/>
        <family val="2"/>
        <scheme val="minor"/>
      </rPr>
      <t xml:space="preserve">
Olcese GSP: </t>
    </r>
    <r>
      <rPr>
        <sz val="11"/>
        <color theme="1"/>
        <rFont val="Calibri"/>
        <family val="2"/>
        <scheme val="minor"/>
      </rPr>
      <t>https://sgma.water.ca.gov/portal/gsp/preview/44</t>
    </r>
    <r>
      <rPr>
        <b/>
        <sz val="11"/>
        <color theme="1"/>
        <rFont val="Calibri"/>
        <family val="2"/>
        <scheme val="minor"/>
      </rPr>
      <t xml:space="preserve">
Henry Miller GSP: </t>
    </r>
    <r>
      <rPr>
        <sz val="11"/>
        <color theme="1"/>
        <rFont val="Calibri"/>
        <family val="2"/>
        <scheme val="minor"/>
      </rPr>
      <t>https://sgma.water.ca.gov/portal/gsp/preview/37</t>
    </r>
    <r>
      <rPr>
        <b/>
        <sz val="11"/>
        <color theme="1"/>
        <rFont val="Calibri"/>
        <family val="2"/>
        <scheme val="minor"/>
      </rPr>
      <t xml:space="preserve">
Buena Vista GSP: </t>
    </r>
    <r>
      <rPr>
        <sz val="11"/>
        <color theme="1"/>
        <rFont val="Calibri"/>
        <family val="2"/>
        <scheme val="minor"/>
      </rPr>
      <t>https://sgma.water.ca.gov/portal/gsp/preview/51</t>
    </r>
  </si>
  <si>
    <t>5-022.06</t>
  </si>
  <si>
    <r>
      <t xml:space="preserve">Madera Subbasin Joint GSP: </t>
    </r>
    <r>
      <rPr>
        <sz val="11"/>
        <color theme="1"/>
        <rFont val="Calibri"/>
        <family val="2"/>
        <scheme val="minor"/>
      </rPr>
      <t>https://www.maderacountywater.com/madera-subbasin/</t>
    </r>
    <r>
      <rPr>
        <b/>
        <sz val="11"/>
        <color theme="1"/>
        <rFont val="Calibri"/>
        <family val="2"/>
        <scheme val="minor"/>
      </rPr>
      <t xml:space="preserve">
New Stone GSP: </t>
    </r>
    <r>
      <rPr>
        <sz val="11"/>
        <color theme="1"/>
        <rFont val="Calibri"/>
        <family val="2"/>
        <scheme val="minor"/>
      </rPr>
      <t>https://www.newstonewaterdistrict.com/</t>
    </r>
    <r>
      <rPr>
        <b/>
        <sz val="11"/>
        <color theme="1"/>
        <rFont val="Calibri"/>
        <family val="2"/>
        <scheme val="minor"/>
      </rPr>
      <t xml:space="preserve">
Root Creek GSP:  </t>
    </r>
    <r>
      <rPr>
        <sz val="11"/>
        <color theme="1"/>
        <rFont val="Calibri"/>
        <family val="2"/>
        <scheme val="minor"/>
      </rPr>
      <t>http://rootcreekwd.com/root-creek-water-district-groundwater-sustainability-agency/</t>
    </r>
    <r>
      <rPr>
        <b/>
        <sz val="11"/>
        <color theme="1"/>
        <rFont val="Calibri"/>
        <family val="2"/>
        <scheme val="minor"/>
      </rPr>
      <t xml:space="preserve">
Gravelly Ford GSP: </t>
    </r>
    <r>
      <rPr>
        <sz val="11"/>
        <color theme="1"/>
        <rFont val="Calibri"/>
        <family val="2"/>
        <scheme val="minor"/>
      </rPr>
      <t>http://gravellyfordwaterdistrict.com/gsp-gsa.html</t>
    </r>
  </si>
  <si>
    <t>As part of the SEWD Surface Water Implementation Expansion Project, SEWD would require landowners adjacent to surface water conveyance systems (rivers or pipelines) to utilize surface water as part of the SGMA implementation. Currently, there are about 6,000 acres irrigated with groundwater that could be converted to surface water.</t>
  </si>
  <si>
    <t>The Lake Grupe In-Lieu Recharge Project, proposed by SEWD, is to construct a surface water diversion turn-out on the Calaveras River, upstream of Bellota, and to supply surface water to multiple farms/growers currently using groundwater.</t>
  </si>
  <si>
    <t>This project would extend the filter room at the City of Lodi Surface Water Facility and add an additional 10 million gallons per day (MGD) capacity of surface water treatment. In addition to the filter addition, the City will construct a second sedimentation basin and add pumps throughout the facility to handle the additional volume of water being moved.The delivery of additional raw surface water will need to be secured for this project to proceed.</t>
  </si>
  <si>
    <t xml:space="preserve">This project would include the construction of a 70-acre pond expansion with a storage capacity of 388 AF. The purpose of this project is to provide tertiary-treated Title-22 effluent for use as irrigation water on approximately 890 acres of agricultural land surrounding the White Slough Water Pollution Control Facility (WPCF) to offset groundwater pumping. </t>
  </si>
  <si>
    <t>Central San Joaquin Water Conservation District</t>
  </si>
  <si>
    <t>North San Joaquin Water Conservation District</t>
  </si>
  <si>
    <t>South San Joaquin</t>
  </si>
  <si>
    <t>All basin GSAs</t>
  </si>
  <si>
    <t>Merced Subbasin GSA</t>
  </si>
  <si>
    <t>Merced Irrigation-Urban GSA, Merced Subbasin GSA</t>
  </si>
  <si>
    <t>Management Action 1: Management Action 1: Water Allocation
Framework</t>
  </si>
  <si>
    <t>Management Action 2: MSGSA Demand Reduction Program</t>
  </si>
  <si>
    <t>The El Nido Groundwater Monitoring Wells project is comprised of installing monitoring wells in and near the community of El Nido that will improve the understanding of stratigraphy and groundwater conditions in the area and improve ongoing monitoring of water elevation and water quality.</t>
  </si>
  <si>
    <t>The Planada Groundwater Recharge Basin Pilot Project is a three-year pilot project to construct a groundwater recharge basin in the Planada area, an SDAC that is completely reliant on groundwater.</t>
  </si>
  <si>
    <t>The Meadowbrook Water System Intertie Feasibility Study includes activities necessary to complete a feasibility study for an intertie between the water systems of the Cities of Atwater and Merced, and the Meadowbrook Water System (Meadowbrook), an SDAC that relies entirely on groundwater.</t>
  </si>
  <si>
    <t>The Merquin County Water District (MCWD) recharge basin would be constructed in the northeastern portion of the District to enhance the groundwater levels in the area.</t>
  </si>
  <si>
    <t>LTMWC is seeking to establish a new 2.25 mile long canal connection from an existing MID canal to an existing canal within the LTMWC system. The capacity of the canal to be constructed would be 60 cubic feet per second (cfs) and the potential delivery would be 20-24,000 AFY. The project would benefit 1020 acres in the Sandy Mush Mutual Water Company service area that are entirely dependent on ground water by providing access to surface water from the canal which would cross the acreage in route to LTMWC.</t>
  </si>
  <si>
    <t>This project will link the existing MIDH2O (Merced Irrigation District Hydrologic and Hydraulic Optimization) planning model, developed by the MID, with models developed by DWR’s Flood-MAR (Flood-Managed Aquifer Recharge) program, to models developed by the NASA’s ASO (Airborne Snow Observatory) for the Merced Basin, and to the Merced’s IWFM groundwater model. The MIDH2O model will explore the potential range of climate change impacts to the Merced Region including impacts to water supply, groundwater yield, and the effectiveness of various alternatives designed to help the region adapt to those anticipated changes.</t>
  </si>
  <si>
    <t>The Program consists of four components: (1) interior water efficiency fixture retrofits, primarily targeted at DACs; (2) exterior single family water use surveys &amp; upgrades; (3) exterior water use surveys &amp; upgrades for large landscapes, including CII &amp; residential agriculture landscapes; and (4) the preparation of water use budgets for accounts with dedicated landscape meters. The retrofits for households located in DACs are subsidized because DACs are often unable to afford the upfront capital to participate in rebate-based conservation programs. This project does not rely on water provided from outside the jurisdiction of the agency.</t>
  </si>
  <si>
    <t>Under this project MID, LGAWD and Chowchilla Water District (CWD) would investigate the feasibility of improving and constructing water conveyance facilities to allow the temporary transfer of water from MID to LGAWD and CWD.</t>
  </si>
  <si>
    <t>This project consists of Light Detection and Ranging (LIDAR) data of the Merced Groundwater Subbasin. This data will be used in conjunction with weather forecast data to predict local stormflows from rainfall events. The data will be tied to MID's proposed real time modeling of Bear, Black Rascal, and Burns Creeks.</t>
  </si>
  <si>
    <t>This project proposes to take a 50-acre field out of production and build a reservoir on that site. It will be approximately two feet below grade with 10-foot embankment built above grade. The reservoir would be used for temporary off-stream storage of irrigation water. and recharge.</t>
  </si>
  <si>
    <t>LGAWD is currently working with Cal Poly’s Irrigation Training &amp; Research Center to assess the feasibility of constructing a conveyance facility from MID’s Booster 3 Lateral to Deadman, Little Deadman, and Dutchman Creeks in the eastern portion of LGAWD. The initial feasibility and economic analysis indicate that the project is viable. The project could provide up to ~150 cfs of surface water to approximately 15,000-acres within LGAWD. Constructing a single leg would feature a flow rate of 37 to 50 cfs per day (with maximum water at 27,000 to 35,000 AF). Practical consumption is 9,000 to 13,000 AF off-peak. Supply is estimated at 6,000 acres at 1.5 AF/acre. The project would supply surface water to LGAWD, Plainsburg Irrigation District, Sandy Mush Mutual Water Company and other lands currently without an adequate surface water supply.</t>
  </si>
  <si>
    <t>Subsidence is a major issue of concern in the southern parts of the Merced Subbasin. In order to combat subsidence, local stakeholders are considering shifting groundwater production from deeper wells below the Corcoran Clay, to the shallower, unconfined aquifer. Merced County will work with an engineering firm to conduct an analyses to evaluate the potential impacts of moving groundwater production wells from below the Corcoran Clay to above the Corcoran Clay. The analysis will include the delineation of the portion of the county to be identified as the Subsidence Area for use in the analysis, data review including the evaluation of existing information, reports, and other materials to support the analysis, review of the available groundwater models to determine the suitability for scenario development and impact analysis, groundwater extraction impact analysis, including groundwater modeling with a multi-layer model simulation of both confined (below the Corcoran Clay) and unconfined (above the Corcoran Clay) aquifers, along with groundwater-surface water interaction, and the development of a technical memorandum to describe the work performed and results.</t>
  </si>
  <si>
    <t>The MSGSA plans to implement a demand reduction program to gradually reduce pumping at a consistent annual rate during the 20-year implementation period in order to reach the Native Groundwater allocation objective by 2040. The MSGSA will immediately begin with outreach and educational efforts in 2020 to begin achieving voluntary reductions. Formalized methods to achieve the desired GSA-wide reductions may be in place by 2025. The MSGSA anticipates reductions will incrementally increase annually for the entire MSGSA area, until the total annual reduction achieves the needed balance. Further information on the framework for allocation to each GSA will provide additional data for the MSGSA to determine an approximate annual deficit and necessary demand reductions. Achieving these reductions will likely require the MSGSA to utilize available methods, which may include: establishing a per-acre pumping allocation for water users in the MSGSA, possibly with a trading market; establishing fee structures tied to extracted volumes; and establishing easement or contract programs to pay for reduced groundwater use.</t>
  </si>
  <si>
    <t>Chowchilla Water District</t>
  </si>
  <si>
    <t>CWD will construct groundwater recharge basins totaling about 1,000 acres, distributed throughout its service area. Locations and sizes of basins will be selected based on land uses, access to delivery facilities, and soils having appropriate percolation rates.</t>
  </si>
  <si>
    <t>Flood Managed Aquifer Recharge (Flood‐MAR) diverts surplus flows that would have otherwise left the basin onto farms and fields of willing participants (growers) to percolate into the aquifer and provide recharge benefits for the Subbasin. Flood‐MAR requires that the GSA has capacity to capture and divert water to growers and requires willing growers to participate in the program. The Flood‐MAR project assumes that growers would operate existing irrigation systems on their fields when CWD is able to provide water.</t>
  </si>
  <si>
    <t>The CWD Merced‐Chowchilla Intertie project would provide benefits to the Subbasin by allowing CWD to purchase excess water supply from Merced during years in which excess supplies are available. The project would consist of building a pipeline connection and negotiating short‐ and long‐term transfer arrangements between CWD and water management entities in Merced. During AN and W year types, CWD will purchase 15,000 AF of water from Merced ID.</t>
  </si>
  <si>
    <t>As part of the San Joaquin River Restoration Program, Reclamation, working with CWD, investigated the feasibility of expanding the capacity of the Madera Canal64. The purpose of the project is to increase hydraulic capacity of the canal to 1,500 cfs at the head of the canal and to 750 cfs at the end of the canal. The additional capacity would be shared by CWD and Madera Irrigation District.</t>
  </si>
  <si>
    <t>As part of the San Joaquin River Restoration Program, Reclamation, working with CWD, investigated the feasibility of expanding Eastman Lake. The purpose of the project is to enlarge the capacity of Eastman Lake by approximately 50 thousand acre‐feet (from 150 to 200 TAF). The additional capacity would allow for additional deliveries to CWD, and CWD would deliver water to growers to reduce groundwater pumping within the CWD service area. However, the additional deliveries would partially offset the availability of flood flows which are used for groundwater recharge benefits under other CWD projects (recharge basins and Flood‐MAR). CWD will assess these tradeoffs under future project planning efforts.</t>
  </si>
  <si>
    <t>The County GSA would directly acquire or facilitate the acquisition of approximately 5,000 acre‐feet of new surface water supplies that would be available for diversion from Millerton during an irrigation season. The water would be acquired from a water supplier with rights/contracts for water from Millerton, or from another water supplier whose supply can be exchanged with water from Millerton.</t>
  </si>
  <si>
    <t>Madera County plans to gradually phase‐in demand management between now and 2040. Starting in 2020 and continuing through 2025, average annual groundwater pumping is reduced by 2% (of the total demand reduction amount) per year, for a total cumulative reduction of 10% by 2025. Groundwater pumping is reduced by 6% per year starting in 2026 and continuing through 2040. The annual reduction in pumping in Madera County equals 27,550 acre‐feet by 2040.</t>
  </si>
  <si>
    <t>The project proposes to develop infrastructure and up to 300 acres of recharge ponds within the SVMWC area, or nearby lands, that could be used to recharge Chowchilla River flood flows during the winter months of wet years. SVMWC would keep track of the amount of water recharged and stored underground. In dry years, the recharged water would be pumped and used by landowners to irrigate the approximately 3,500 acres of irrigated farmland within SVMWC.</t>
  </si>
  <si>
    <t>The recharge basins are being developed under an OES Federal Emergency Management Agency (FEMA) grant. The project proposes to develop infrastructure and 310 acres of recharge ponds within the Red Top area that would allow San Joaquin/Fresno River flood flows to be stored in the shallow aquifer. The stored water would be pumped in dry years to reduce pumping from beneath the Corcoran Clay layer, in order to reduce overdraft and mitigate land subsidence.</t>
  </si>
  <si>
    <t>TTWD will implement a pipeline project to buy and deliver surface water. It will construct conveyance for delivery of water purchased from San Joaquin River Exchange Contractors and others. The water will be used in‐lieu of groundwater pumping in TTWD. The Poso Canal Pipeline is operational and the Columbia Canal Pipeline is expected to be operational in 2021.</t>
  </si>
  <si>
    <t>Madera County will develop recharge basins. Water will be diverted off the Eastside Bypass into basins where it will percolate into the deep aquifer. The size, location, and performance of Madera County recharge basins depends on site‐specific characteristics that are currently being assessed by Madera County. Madera County will develop recharge basins to maximize recharge efficiency to ensure maximum net recharge benefits stay within the Subbasin.</t>
  </si>
  <si>
    <t>Recharge basins</t>
  </si>
  <si>
    <t>Project description</t>
  </si>
  <si>
    <t>Groundwater Sustainability Agency (GSA) proposing the project</t>
  </si>
  <si>
    <t>GSA Member proposing the project</t>
  </si>
  <si>
    <t>Estimated capital cost ($, millions)</t>
  </si>
  <si>
    <t>Average annual benefit at full implementation (af/y)</t>
  </si>
  <si>
    <t>City of Madera, Madera ID</t>
  </si>
  <si>
    <t>Madera ID, City of Madera</t>
  </si>
  <si>
    <t>The surface water purchase program includes a series of improvements to expand MWD’s ability to purchase additional surface water supply. Improvements include upgrades to the Dry Creek turnout and pump stations, and additional conveyance capacity from the installation of a new pipeline connecting Madera Lake, both MID facilities, to the MWD’s existing distribution system. To maximize the use of surface supplies, storage reservoirs will be constructed to store water for later delivery as irrigation demands occur. These improvements will enable MWD to purchase higher quantities of water in Wet and Above Normal years than it has been able to purchase historically.</t>
  </si>
  <si>
    <t>MID rehabilitated and upgraded six (6) of its recharge facilities in 2015 and 2016. The facilities were underutilized by MID for many years. The upgrades included facility connections and metering for managing groundwater recharge purposes. The basins range in size from 3 acres to 220 acres with capacity of 20 to 2,300 acre-feet.</t>
  </si>
  <si>
    <t>MID and Madera County worked cooperatively to construct a 180-ft. pipeline to connect MID’s Lateral 24.2 canal to the County’s Ellis Street Basin in early 2016 for recharge purposes. When water is available, a lift pump is used to convey the water through a meter to Madera County’s basin. The benefits are shared equally by MID and Madera County at a 50:50 ratio.</t>
  </si>
  <si>
    <t>The Berry Basin project conveys surface water from an existing MID canal to an existing City of Madera stormwater basin to increase opportunities for groundwater recharge in the Madera Subbasin. The project installed approximately 120 feet of 15-inch pipeline from the MID facilities, Lateral 24.2-14.2 Canal, to the City of Madera facilities, a City-owned and operated storm water basin located on parcels APN 006-380-006 and 006-380-011. The project was completed in 2018. The benefits are shared equally by MID and City of Madera at a 50:50 ratio.</t>
  </si>
  <si>
    <t>MID purchased the Allende Basin, APN 047-310-039, in 2018 for the purposes of increasing recharge benefits. MID estimates that the basin storage equals 250 acre-feet. MID will manage the parcel as a permanent basin because of the benefits it provides for MID canal operations and regional groundwater recharge. By utilizing multiple MID surface water supplies, irrigation and flood water</t>
  </si>
  <si>
    <t>MID will evaluate and acquire additional land for groundwater recharge basin development. This includes approximately 90 acres of recharge basins developed by 2030.</t>
  </si>
  <si>
    <t>MID will evaluate and acquire additional land for groundwater recharge basin development. This includes an additional 260 acres developed by 2040, if needed.</t>
  </si>
  <si>
    <t>MID’s On-Farm Recharge program would deliver available flood water to agricultural or other suitable land for percolation to groundwater. MID, in cooperation with Sustainable Conservation, has been researching and implementing the Phase 1 program since 2015. Since 2015, MID has signed up close to 150 landowners in the program, many of which own multiple parcels in MID.</t>
  </si>
  <si>
    <t>The Phase 2 of the MID On-Farm recharge program will explore incentives to encourage additional participation. The general incentive structure would need to provide a greater benefit to the landowner than the total cost (including risk) to the grower. MID will evaluate options as it further develops the Phase 2 program.</t>
  </si>
  <si>
    <t>MID Main I Canal crossings at Road 23, Avenue 11, Avenue 10-1/2, and Avenue 10 were originally constructed in the early 1970s and have been patched numerous times over the years due to excessive cracks and leaking. These Techite pipe crossings have reached the end of their service lives and needed replacement. The project provides benefits to the basin by reducing system losses.</t>
  </si>
  <si>
    <t>The project redeveloped approximately 6,500 feet of the existing Lateral 24.2-17.0 canal into a 36-inch pipeline to reduce losses and improve operational efficiency. The project extends the irrigation season for growers and prevents spills leaving the basin, which allows growers to utilize more surface water thereby pumping less groundwater.</t>
  </si>
  <si>
    <t>The project expands the District’s existing Supervisory Control and Data Acquisition (SCADA) system by installing 14 new solar-powered automated gates and meters throughout the District. The gates and meters can be remotely monitored and controlled by smart phones and are programmed to automatically open and close to maintain a constant flow within +/- 2.5% accuracy, regardless of varying upstream water level.</t>
  </si>
  <si>
    <t>MID will obtain additional water through win-win exchanges and partnerships both within and outside of the Subbasin. MID is continually evaluating potential partnership opportunities. This will provide benefits by increasing water supply in the MID service area, both for direct irrigation use and groundwater recharge.</t>
  </si>
  <si>
    <t>MID will evaluate programs to encourage more MID growers to utilize surface water supplies instead of groundwater. MID will be conducting studies to identify potential incentive structures and assess the relative costs and benefits of different alternatives. The project benefits MID by reducing groundwater pumping.</t>
  </si>
  <si>
    <t>The City of Madera GSA installed water meters between2011 and 2018 and implemented a volumetric billing process for single-family users in 2015. The City of Madera water deliveries on a per capita basis for 2017 to average per capita water deliveries from 1999 through 2012 are significantly less for both inside and outside uses. The outdoor savings in applied water includes reductions in turf consumptive use and deep percolation. Assuming 85 percent efficiency, 591 acre-feet of the applied water savings is reduced deep percolation. The remaining 3,350 acre-feet is reduction in consumptive use, or a reduction in the water that leaves the Subbasin.</t>
  </si>
  <si>
    <t>The project water would be acquired from a water supplier with rights/contracts for water from Millerton, or from another water supplier whose supply can be exchanged with water from Millerton. The water would be conveyed to Madera County parcels that are near an existing major water delivery system (e.g. Madera Canal, MID delivery system, natural stream course).</t>
  </si>
  <si>
    <t>Through modifications to its existing CVP contract, Madera County would request CVP Section 215 flood water when available, either on its own or partnered with another contractor (Reclamation has previously indicated 215 water would be available in 10,000 acre-foot blocks). Between 2,000 and 10,000 acre-feet per month would be targeted for acquisition when available in wet and above normal years. A total of 20,000 acre-feet would be targeted during wet years, and the expected benefit, averaged over all year types, is about 7,000 acre-feet per year.</t>
  </si>
  <si>
    <t>The first phase of the project will develop recharge ponds that would be operational by 2025. Basins would have a capacity to recharge up to 36,000 acre-feet in a wet year (12,000 acre-feet per month from February through April). Madera County would construct diversions, delivery facilities, and recharge basins sized to accommodate this recharge rate. The average annual recharge produced will be about 12,700 acre-feet.</t>
  </si>
  <si>
    <t>The second phase of the project will develop recharge ponds that would be operational by 2040. Basins would be sized to recharge up to 75,000 acre-feet in a wet year (25,000 acre-feet per month from February through April). The average annual recharge produced by the second set of facilities will be about 26,500 acre-feet.</t>
  </si>
  <si>
    <t>Madera County has determined that its potential projects are unlikely to generate enough new water to offset the estimated current and projected future overdraft conditions in its GSA. It has decided to implement a management action to gradually reduce groundwater pumping over the GSP implementation period, achieving significant reductions in the consumptive use of groundwater by 2040.  Madera County plans to gradually phase-in demand management between now and 2040. Starting in 2020 and continuing through 2025, average annual groundwater pumping will be reduced by 2% (of the total demand reduction amount) per year, for a total cumulative reduction of 10% by 2025. Groundwater pumping will be reduced by 6% per year starting in 2026 and continuing through 2040.</t>
  </si>
  <si>
    <t>GFWD will develop recharge basins. Water will be diverted from Cottonwood Creek into basins where it will percolate into the deep aquifer. The size, location, and performance of the recharge basins depends on site-specific characteristics that are currently being assessed by GFWD.</t>
  </si>
  <si>
    <t>NSWD GSA has an appropriative water right along the Chowchilla Bypass (referred to as Eastside Bypass/Chowchilla Canal in its water rights permit number 19615) of 15,700 acre-feet/year. Currently, NSWD does not use this water right. With the implementation of SGMA, NSWD intends to fully use the water right and bring 15,700 AF of surface water into NSWD. The water is expected to be available during times of flood flows in the Chowchilla Bypass, about one year out of three. The water may be recharged directly or used for irrigation, thereby providing in-lieu groundwater recharge.</t>
  </si>
  <si>
    <t>In 2014, RCWD received a grant to help pay for a turnout and pipeline from MID Lateral 6.2 to bring surface water supplies into the north side of RCWD. The purpose of the pipeline is to mitigate groundwater overdraft by using surface water, when available, in place of groundwater in the 3,000-acre service area. This project will enable RCWD to utilize its surface water contracts with MID, Westside Mutual, and Reclamation, thus decreasing groundwater pumping. Since project completion, about 8,000 AF of surface supplies have been brought into the District. Existing facilities include a 48-inch diameter main line that runs south for about 2.7 miles and has approximately 5.4 miles of laterals. The design maximum capacity of the system is approximately 50 cfs with 17.6 cfs discharge into Root Creek.</t>
  </si>
  <si>
    <t>RCWD holds a historical right to divert water from the San Joaquin River to irrigate 3,000 acres. It has diverted water under this holding contract in the past and intends to make greater use of it to increase its surface water supply. RCWD intends to establish this as a permanent water source, diverting an average of 9,840 acre-feet per year in every year type.</t>
  </si>
  <si>
    <t>Lower Aquifer Pumping Rules for Minimizing Subsidence</t>
  </si>
  <si>
    <t>Maximize Use of Other Water Supplies</t>
  </si>
  <si>
    <t>Increasing GSA Access to and Input on Well Permits</t>
  </si>
  <si>
    <t>Drought Contingency Planning in Urban Areas</t>
  </si>
  <si>
    <t>Fill Data Gaps</t>
  </si>
  <si>
    <t>Develop Program to Incentivize Use of Surface Water and Reduce Groundwater Demand</t>
  </si>
  <si>
    <t>The Orestimba Creek Recharge and Recovery Project (OCRRP), led by Del Puerto Water District (DPWD) and CCID, is designed to capture flood flows, excess winter flows, and Section 215 contract water (non-storable flows authorized by the United States Bureau of Reclamation [USBR]) from Orestimba Creek and the Delta-Mendota Canal (DMC) for groundwater recharge and later use during dry periods. Phase 1 of the project includes the construction of two 10-acre recharge ponds, enlargement of the existing canal to convey 10 cubic feet per second (cfs) of flows, construction of five monitoring wells (two 250-feet deep wells and three 150-feet deep wells), and construction of one production well. Phase 2 of the project includes the construction of 60 acres of additional recharge ponds, a diversion point out of Orestimba Creek, pipelines from Orestimba Creek and the DMC to the recharge facilities, five recovery wells, and associated appurtenances and pipelines along the project site between the DMC and the Eastin Water District boundary and along the CCID Main Canal.</t>
  </si>
  <si>
    <t>The City of Patterson Percolation Ponds for Stormwater Capture and Recharge project consists of constructing percolation ponds to capture and infiltrate stormwater from Del Puerto Creek. The ponds will cover roughly 14 acres.</t>
  </si>
  <si>
    <t>The project will reclaim tile drain water from Charleston Drainage District for blending and permit conveyance of other supplies for beneficial use. The project will augment SLWD’s supply and increase reliability, enable the conveyance of flood water for beneficial use, reduce poor quality drain water discharges to the San Joaquin River, and free up capacity in the San Joaquin River Water Quality Improvement Project.</t>
  </si>
  <si>
    <t>This project consists of a reservoir on a 7-acre parcel currently not in production. The reservoir, once complete, will collect operational spill from two distribution laterals and irrigation tailwater on the north side of WSID’s service area and store those waters for reliable use downstream. This project will also provide two additional benefits: First, the project will allow flexible water delivery service to users during times of drought or capture constraints; and second, the project will improve water quality to downstream users by mixing water from the DMC with surface water of lesser quality from the San Joaquin River.</t>
  </si>
  <si>
    <t>Tranquillity Irrigation District (TRID) maintains and operates 28 wells that extract water from the Lower Aquifer and two wells from the Upper Aquifer. At times, depending on the water year, the 30 wells have pumped from the two aquifers continuously. Based on historic records, the most groundwater pumped in a single year was 24,000 AF. Beginning in 2017, TRID revised the pumping regime from the Lower Aquifer within district boundaries, allowing roughly only 10 wells to be operational at a time and shutting the wells off at night to allow for drawdown to recover. In addition, under this revised pumping regime, the most water to be pumped within a year will be 8,000 AF.</t>
  </si>
  <si>
    <t>Minimum thresholds and measurable objectives associated with each representative monitoring location in the Lower Aquifer have been developed. Entities extracting groundwater from the Lower Aquifer in the Northern and Central Delta-Mendota Regions will be required to comply with these sustainable management criteria. Specifically, during groundwater extraction, if groundwater elevations approach or reach the minimum threshold of the nearest representative monitoring well(s), actions must be implemented in order to avoid undesirable results.</t>
  </si>
  <si>
    <t>The GSAs will develop a program to incentivize the use of alternative supplies over groundwater when possible. This program may also include, but is not limited to, taking advantage of available surplus surface water for groundwater recharge in order to increase groundwater levels in the Upper Aquifer. Surplus surface water is typically available during Wet and Above Normal WYs (San Joaquin River WY Index) when surface water supplies exceed demand.</t>
  </si>
  <si>
    <t>Counties in the Delta-Mendota Subbasin with well construction permit authority include Stanislaus, Merced, and Fresno Counties. Under this management action, the Counties would develop and/or change internal policies associated with well permitting to include consultation with and consideration of input from GSAs relative to if and where a proposed well would be located.</t>
  </si>
  <si>
    <t>Under this management action, GSAs or GSA member agencies responsible for municipal supplies dependent on groundwater for some or all of their supplies will develop and implement drought contingency planning in urban areas in order to prepare for and respond to water shortages during times of drought. Urban water suppliers are already required to address water shortage contingency planning in their Urban Water Management Plans prepared every five years. These planning strategies can be expanded upon, if necessary, and applied in order to minimize impacts to groundwater storage and water levels when supplies become limited.</t>
  </si>
  <si>
    <t>In order to refine water budgets, improve the monitoring network, and provide additional data necessary for setting/refining numeric values associated with minimum thresholds and/or measurable objectives, efforts will be made to fill the identified data gaps as funding permits.</t>
  </si>
  <si>
    <t>Well Permitting Review</t>
  </si>
  <si>
    <t>Land Fallowing</t>
  </si>
  <si>
    <t>Water rights on the Chowchilla Bypass &amp; Cottonwood creek recharge facility</t>
  </si>
  <si>
    <t>Acquiring temporary water rights to capture surface water during high flow events from the Bypass would allow AWD to implement groundwater recharge, in-lieu recharge, and flood relief projects. This project proposes to acquire rights to divert unappropriated high-flow waters from the Bypass via existing flap gates, non-permanent pump stations, and future turnouts into the District. Once a water right is established to the Chowchilla Bypass, then this proposed project becomes feasible, although the availability of floodwater would determine its operation. The proposed projects would construct a turnout from the Bypass near the termination of Cottonwood Creek, construct improvements to Cottonwood Creek itself, and develop an approximately 80-acre recharge basin (collectively known as the Cottonwood Creek Recharge Facility or Facility).</t>
  </si>
  <si>
    <t>This project involves an agreement between AWD and Madera County to allow AWD to review any new well drilling permits submitted both within the GSA and outside of the District but within the County, white areas included. This will increase the ability of AWD to manage the aquifer and increase sustainability. AWD will be able to provide oversight on new well depths, perforated intervals, and extractions from the upper and lower aquifer zones, as well as ensure that future wells are equipped with appropriate appurtenances such as flow meters.</t>
  </si>
  <si>
    <t>Because the GSA is highly dependent on groundwater pumping, fallowing land would help balance groundwater levels and increase DMGB stability by reducing the demands on the aquifer. If the fallowed land had been irrigated with composite or deep-water wells, fallowing would support land subsidence goals as well. Fallowing could be performed on either a permanent or annual basis, and fallowed land could be used for groundwater recharge if surface supplies become available. Implementation could be achieved either through voluntary fallowing with incentives or through mandatory fallowing.</t>
  </si>
  <si>
    <t>The Los Banos Creek Diversion Facility is located just upstream of where the DMC siphon crosses the Los Banos Creek. The project consists of a gated check structure spanning Los Banos Creek, a turnout structure on the creek, an outlet structure on the DMC, and a box culvert connecting the turnout and outlet. The operation of this facility will keep the first 50 cfs of flood flows released from the Los Banos Creek Detention Reservoir in the creek to maintain historical recharge and can divert up to 250 cfs of flood releases into the DMC. The source water for this project is from runoff in the Los Banos Creek watershed and will be put to beneficial use during times of reservoir releases. The project is designed to also deliver water from the DMC into the Los Banos Creek.</t>
  </si>
  <si>
    <t>This project will use an existing abandoned gravel pit and an adjacent field as a recharge facility. Flood water and/or surface water from the San Joaquin River Exchange Contractor entities, will be delivered to the site from the CCID Outside Canal and/or down the Los Banos Creek from the Los Banos Creek Diversion Facility. The approximately 60-acre site can recharge upwards of 4,500 acre-feet per year.</t>
  </si>
  <si>
    <t>The purpose of the proposed Project is to more effectively manage Los Banos Creek Dam in order to maximize flood control and downstream benefits while maintaining recreational use of the reservoir. Project operations would be seasonal in nature and would still follow the current practice of limiting storage to the winter USACE flood control target at all times. The water pumped into the reservoir for storage by the Project Participants would be either conserved water or groundwater.</t>
  </si>
  <si>
    <t>The Orestimba Creek Recharge and Recovery Project is located on existing farm land east of Eastin Road and north of Orestimba Road. Flood flows and surface water from Del Puerto Water District and/or the SJRECWA entities will be delivered to the site through an existing pipeline from the DMC. Another source of water for the recharge facility is excess flood flows from Orestimba Creek to be routed through a proposed pipeline to the project site. Diverting excess flood flows from Orestimba Creek will provide additional flood protection to the Disadvantaged Community of the City of Newman.</t>
  </si>
  <si>
    <t>The BB Limited Recharge and Recovery project is located in an existing 13-acre site north of the existing Meyers Water Bank. Surface water from the SJREC will be delivered to the site. Additionally, excess flood water from the Kings River and/or San Joaquin Rivers will be diverted to the site. The total 13-acre facility is expected to recharge upwards of 1,500 acre-feet in a given year.</t>
  </si>
  <si>
    <t>This project consists of a proposed 90-acre recharge facility. This facility will be managed to recharge and store more water than will be extracted. The excess recharged water will help offset regional groundwater usage near the Mendota Pool.</t>
  </si>
  <si>
    <t>The Red Top Subsidence Mitigation project is in an area significantly impacted by subsidence due to extracting groundwater from the aquifer below the Corcoran Clay. The Triangle T Water District, historically solely relying on groundwater, will purchase and deliver surface water through the pipeline under the San Joaquin River. Water delivered to Triangle T Water District will either be used directly in-lieu of pumping groundwater or delivered to recharge ponds. As a direct result of delivering surface water and developing a shallow groundwater recharge and recovery facility, the area will use the stored shallow groundwater and pump less water from the aquifer below the Corcoran Clay. The subsidence contribution in the Red Top Area from the Triangle T Water District will significantly reduce as a result of great collaboration between the project participants. An expert panel will review the area and determine the sustainable yield from the aquifer below the Corcoran Clay that does not cause significant or unreasonable subsidence. There is also a mandatory step-down reduction each year from 2017-2021 for groundwater extractions from below the Corcoran Clay. The annual allowable extraction from below the Corcoran Clay per acre in the Triangle T Water District is respectively; 0.90, 0.75, 0.65, 0.60 and 0.50. The overall extraction will be limited by the lesser of the mandatory step-down reduction or recommendation from the expert panel. In addition to mitigating subsidence, this project will also contribute to regional sustainability, specifically raising groundwater levels and increasing groundwater storage.</t>
  </si>
  <si>
    <t>4.1.8 Red Top Area Subsidence mitigation project expansion</t>
  </si>
  <si>
    <t>The North Grassland Water Conservation and Water Quality Control Project (NGWCWQCP or Project) aims to develop additional surface water to assist GWD in meeting its water demand within the GGSA. High-quality water from the District’s water conveyance system and maintenance flows from managed wetlands in the northern portion of the District will be captured prior to leaving GWD during fall and early winter. Recovered water will be recirculated and returned to GWD’s conveyance system to meet a portion of fall and winter demand. The amount of surface water available for recirculation through the NGWCWQCP facilities is expected to vary based on Level 2 CVP refuge water supply allocations, with an estimated 11,700 to 16,000 acre-feet per year available in years with 100% allocation (125,000 AF) and an estimated minimum of 5,200 acre-feet per year available in years with reduced Level 2 allocations (75% allocation: 93,750 AF). Based on the historical reliability of Level 2 water supplies, it is estimated that the average annual yield of the project will be approximately 14,000 acre-feet per year.</t>
  </si>
  <si>
    <t>The North Valley Regional Recycled Water Program (NVRRWP or Project) will ultimately convey tertiary treated municipal and industrial wastewater, or recycled water, from the Cities of Modesto, Ceres, and Turlock to the DMC using new pump stations and pipelines. The pump station and the 6.5-mile, 54-inch diameter pipeline from the City of Modesto’s wastewater treatment plant to the DMC has already been constructed and is in operation. The 7-mile, 42-inch pipeline from the City of Turlock’s wastewater treatment plant to the City of Modesto’s wastewater treatment plant is currently under construction. Recycled Project water is metered at the DMC inlet facility and is delivered to DPWD and south-of-Delta public wildlife refuge areas within the GGSA and MCDMGSA. In 2018, the City of Modesto delivered approximately 14,700 acre-feet of recycled water through the Project facilities. CVPIA refuges within the GGSA and surrounding public wetlands within MCDMGSA took delivery of approximately 5,500 acre-feet of the available recycled water. The total Project yield, once the Turlock component is constructed, is estimated to be up to 26,000 AFY. Adjusted for urban growth projections, the future Project yield is estimated to be up to 59,000 AFY.</t>
  </si>
  <si>
    <t>The GSAs may expand and improve conjunctive use of surface water and groundwater by adopting an integrated “Flood-MAR” resource management strategy that uses flood water from local rivers and streams for managed aquifer recharge (MAR) on agricultural lands, managed wetlands, riparian corridors, and floodplains. The GSAs will continue to utilize excess surface water flows from the San Joaquin River in accordance with procedures established by the Refuge Water Supply Program administered by USBR.</t>
  </si>
  <si>
    <t>Percolation basins</t>
  </si>
  <si>
    <t>Targeted pumping restrictions to avoid land subsidence</t>
  </si>
  <si>
    <t>The District expects to benefit from recent regulatory actions increasing the reliability of CVP deliveries and to supplement its CVP water supplies with water made available from willing sellers through water transfer and/or exchange programs. Operation of the SWP and CVP is coordinated through the Agreement between the United States of America and the State of California for Coordinated Operation of the Central Valley Project and the State Water Project (COA), which was executed in 1986 (USBR, 1986). Due to updates to project facilities and changes to regulatory requirements since 1986, the United States and the State of California agreed to amend the COA (2018 Addendum) (U.S. Department of the Interior, 2018, Figure 4‐2). With the 2018 Addendum, the District expects the amount of its CVP contract entitlement to increase by between 48,000 acre‐feet in wet water years to  85,000 acre‐feet in dry years (Figure 4‐3). On a long‐term average, the District can expect that with the 2018 Addendum, the District will receive an additional 65,000 acre‐feet of CVP water (Table 4‐1).</t>
  </si>
  <si>
    <t>The proposed agricultural ASR program will include direct injection and storage of imported water supplies into retrofitted production wells as part of the GSA’s Groundwater Pilot Credit Program. An ASR well is an eligible project in the District’s Groundwater Credit Pilot Program. The ASR program would be voluntarily adopted by landowners within the District.The total amount of water potentially available from implementation of ASR in 400 wells averages approximately 12,300 acre‐feet per year.</t>
  </si>
  <si>
    <t>The GSA will provide landowners with incentives to reduce pumping in a given water year to prevent water level declines in sensitive portions of the aquifer system (around Checks 16, 17 and 20 of the San Luis Canal). Pumping reductions will be commensurate to the relation of current conditions to the minimum threshold, rate of water level decline and severity of the undesirable results caused by continued water level declines. The GSA will provide supplemental water supplies to subsidence sensitive areas of the Subbasin as may be required – along with other measures – to avoid undesirable results. The pumping reduction may target specific areas and specific aquifer zones (i.e. Lower Aquifer) for specific water years.</t>
  </si>
  <si>
    <t>The Lewis Creek Recharge Project will entail construction of a turnout from Friant-Kern Canal into Lewis Creek to capture CVP water supplies, when available, and recharge the underlying aquifer. The total length of the portion of the creek acting as a recharge facility is nearly 9 miles.</t>
  </si>
  <si>
    <t>The Cottonwood Creek Recharge Project will entail construction of a turnout from Friant-Kern Canal into Cottonwood Creek to capture CVP water supplies when available and recharge the underlying aquifer. The total length of the portion of the creek acting as a recharge facility is just over 8 miles.</t>
  </si>
  <si>
    <t>The Yokohl Creek Recharge Project will utilize existing EID turnout(s) to deliver CVP water supplies, when available, and recharge the underlying aquifer via the Yokohl Creek channel. The total length of the portion of the creek acting as a recharge facility will be nearly 3 miles.</t>
  </si>
  <si>
    <t>The Rancho de Kaweah Water Management &amp; Banking Project will entail constructing recharge and recovery facilities on approximately 1,200 acres. It will provide water management including recharge, storage, re-regulation, and recovery of project participant’s CVP and/or Kaweah River water supplies. A conveyance system will be constructed to the project site.</t>
  </si>
  <si>
    <t>The Lindmore/Exeter Dry Wells Project is still largely conceptual in nature and will entail the Irrigation Districts constructing multiple series of interconnected dry wells that could be used to achieve groundwater recharge when CVP supplies are available to the Districts. The dry well would be a standpipe filled with gravel that would allow water to infiltrate below the soil surface. The size and depth of the dry wells would be site dependent. The dry well recharge system would likely be the recharge method in areas where surface soils are not conducive to recharge and it is necessary to deliver water for recharge below shallow clay layers in the soil, or if recharge in an existing basin would be enhanced by delivering water deeper into the soil profile.</t>
  </si>
  <si>
    <t>The Lindsay Recharge Basin Project will entail improving recharge capability of an existing 8-acre basin and constructing conveyance facilities to improve capacity to the basin site. The basin will provide recharge when CVP water is available.</t>
  </si>
  <si>
    <t>The Wutchumna Ditch Delivery Project will entail environmental permitting and management agreements. There is an existing connection to FKC through a Tulare ID turnout. Wutchumna Ditch and spur ditches will be used to capture CVP water supplies when available and recharge the underlying aquifer. The total length of ditches acting as a recharge facility is nearly 10 miles.</t>
  </si>
  <si>
    <t>The Okieville Recharge Basin involves the construction of a 20-acre recharge facility, and supporting infrastructure, adjacent and up-gradient of the disadvantaged community of Okieville (a DAC). The project’s purpose is two-fold: one, to increase the availability of wet-year recharge capacity and, two, to provide water quality benefits to the residents of Okieville.</t>
  </si>
  <si>
    <t>TID/Friant Leveraged Exchange Programs</t>
  </si>
  <si>
    <t>Temperance Flat Reservoir</t>
  </si>
  <si>
    <t xml:space="preserve">na </t>
  </si>
  <si>
    <t>Packwood Creek Water Conservation Project</t>
  </si>
  <si>
    <t xml:space="preserve"> Visalia Eastside Regional Park &amp; Groundwater Recharge</t>
  </si>
  <si>
    <t>Groundwater Extraction Measurement</t>
  </si>
  <si>
    <t>Communication and Engagement GKGSA</t>
  </si>
  <si>
    <t>Terminus Reservoir Reoperation Program</t>
  </si>
  <si>
    <t>Well Characterization Program</t>
  </si>
  <si>
    <t>Geophysical Data Survey</t>
  </si>
  <si>
    <t>Assistance for Impaired Wells</t>
  </si>
  <si>
    <t>Agricultural Water Conservation &amp; Management</t>
  </si>
  <si>
    <t>Fee &amp; Incentive Program</t>
  </si>
  <si>
    <t>Groundwater Market</t>
  </si>
  <si>
    <t>South Fork Kings GSA</t>
  </si>
  <si>
    <t>Groundwater measurement and reporting</t>
  </si>
  <si>
    <t>Surface Water Delivery Improvement</t>
  </si>
  <si>
    <t>On-Farm Improvements</t>
  </si>
  <si>
    <t>Conservation Reuse</t>
  </si>
  <si>
    <t>Cropping/Fallowing Program</t>
  </si>
  <si>
    <t>Surface Storage</t>
  </si>
  <si>
    <t>Mid Kings Recharge Basin</t>
  </si>
  <si>
    <t>Canal lining/piping</t>
  </si>
  <si>
    <t>Lining of canal to increase surface water reliability and prevent loss from seepage.</t>
  </si>
  <si>
    <t>Increased use of existing facilities and development of additional recharge      and recovery facilities</t>
  </si>
  <si>
    <t>Improvements to existing well network for return capacity of recharged  water for District's neighbors.</t>
  </si>
  <si>
    <t>Oilfield produced water of sufficient quality for beneficial reuse used as source water for groundwater recharge.</t>
  </si>
  <si>
    <t>Develop automation and remote sensing for ET monitoring and improved management of surface water conveyance</t>
  </si>
  <si>
    <t>Installation of a concrete weir on Poso Creek to replace the earthen structure</t>
  </si>
  <si>
    <t>Expansion of recharge program to include on-farm spreading to maximize recharge capability.</t>
  </si>
  <si>
    <t>Allocation of oilfield produced water from NKWSD to Rosedale Spreading    Basin for RRID benefit.</t>
  </si>
  <si>
    <t>Implementation of fees for groundwater use when surface water is available.</t>
  </si>
  <si>
    <t>Improvements to individual farming operations that address water use efficiency and/or groundwater protection through incentive programs.</t>
  </si>
  <si>
    <t>Development of an incentive program to encourage landowners to take delivery of available water to facilitate further groundwater recharge.</t>
  </si>
  <si>
    <t>Implementation of a program which would supply water to landowners for use in subsurface recharge practices.</t>
  </si>
  <si>
    <t>Improvement of monitoring and measurements to refine the accuracy of measurement or calculation of inflow and outflow components of district- level water budget. Will also refine Subbasin Model and water budget.</t>
  </si>
  <si>
    <t>Conversion of agricultural land to urban use within the limits of each city  to reduce groundwater use due to the decreased demand.</t>
  </si>
  <si>
    <t>Implementation of urban indoor and outdoor usage cappage as required by SB 606 and AB 1668.</t>
  </si>
  <si>
    <t>In coordination with other KGA members, develop a mitigation program to offer financial assistance for the replacement of domestic wells which are impacted by groundwater management to the proposed SMCs. Coordinate development of eligibility criteria for participation in mitigation program.</t>
  </si>
  <si>
    <t>Implementation of an allocation structure that would allow for the transfer of groundwater pumping credits within the district's jurisdiction.</t>
  </si>
  <si>
    <t>Development and implementation of a voluntary land fallowing program to reduce water demand.</t>
  </si>
  <si>
    <t>Limit use of groundwater through pumping restrictions</t>
  </si>
  <si>
    <t>Establish individual water budget for landowners by landowner classes</t>
  </si>
  <si>
    <t>Develop pricing structure to incentize groundwater users to manage groundwater extractions to MA1 water Budgets</t>
  </si>
  <si>
    <t>support land fallowing as a District action and by individual landowners or groups of landowners.</t>
  </si>
  <si>
    <t>Development of surface and subsurface recharge projects underlying developed agricultural lands to increase groundwater recharge capacity</t>
  </si>
  <si>
    <t>Conduct additonal analysis to verify the presence and extend fo GDE's in        the Semitropic and, if present, develop appropriate monitoring protocols.</t>
  </si>
  <si>
    <t>Development of a braackish water treatment facility to treat locally sourced brackish water for District use.</t>
  </si>
  <si>
    <t>District will allow for the development of market for in-district transfers</t>
  </si>
  <si>
    <t>Development of floodwater capture and recharge program ffrom Poso Creek flood flows</t>
  </si>
  <si>
    <t>Development of conveyance facilities to divert Kings River flood flows for direct use and recharge in the SWSD</t>
  </si>
  <si>
    <t>Increased participation in state-wide water markets for spot market and long-term water transfers</t>
  </si>
  <si>
    <t>Development of water storage to expand in-lieu service areas</t>
  </si>
  <si>
    <t>Development of spreading facililiteis to increase groundwater recharge capacity</t>
  </si>
  <si>
    <t>Development of a conveyance system to deliver surface water for groundwater recharge and irrigation</t>
  </si>
  <si>
    <t>Development of an intertie system to provide east to west surface water conveyance to for supply in groundwater dependent areas</t>
  </si>
  <si>
    <t>Connection of an intertie to provide surface water converyance for agricultural irrigation</t>
  </si>
  <si>
    <t>Developed canal for the conveyance of surface water for groundwater recharge</t>
  </si>
  <si>
    <t>Improvements to existing 16-acre stormwater retention basin for use as a spreading basin.  Improvement to adjacent 32-acre site for expansion of spreading grounds.</t>
  </si>
  <si>
    <t>80-acre spreading ponds and 2 recovery wells</t>
  </si>
  <si>
    <t>Construction of pipeline between Semitropic and SSJMUD to proivide operational flexibility and allow SSJMUD to import more supplies to the Subbasin.</t>
  </si>
  <si>
    <t>Construction of pipeline between Cawelo and SSJMUD to proivide operational flexibility and allow SSJMUD to import more supplies to the Subbasin.</t>
  </si>
  <si>
    <t>Construction of pipeline to connect SSJMUD's existing system to NKWSD to provide opertational flexibility to absorb delivered surface water</t>
  </si>
  <si>
    <t>Conversion of land to permanent spreading grounds, up to 320 acres, to facilitate groundwater recharge in proximity to the City of Delano to the benefit of both the district and the city.</t>
  </si>
  <si>
    <t>Conversion of land to permanent spreading grounds, up to 220 acres in proximity to the FKC, to capture and utilize excess surface water deliveries.</t>
  </si>
  <si>
    <t>Conversion of land to permanent spreading grounds, up to 800 acres, to facilitate groundwater recharge.  This project would consist of multiple locations throughout SSJMUD identified as potential recharge sites.</t>
  </si>
  <si>
    <t>Conversion of land previously used for dairy operations into permanent recharge facilities.</t>
  </si>
  <si>
    <t>The Sunset Spreading Works, approximately 150 acres, is located on the boundary between AEWSDand KDWD, adjacent to KDWD's Eastside Canal. The Project will take surface water (Federal CVP,State Water Project, or local supplies) diverted through KDWD's Eastside Canal and recharge thesurface supplies as part of AEWSD's and KDWD's joint water management programs. The Project will include the construction of exterior and interior dikes fo a direct recharge facility, a new turnout and pump station from the KDWD Eastside Canal, and interbasin structures</t>
  </si>
  <si>
    <t>This project involves the construction of pipelines to connect several on-farm private basins and Caltrans sumps ne AEWSD to utilize for groundwater recharge.</t>
  </si>
  <si>
    <t>The proposed basin would serve to intercept sediment from Sycamore creek flows to prevent constriction where sediment deposits downstream, reduce the peak outflow, and prevent the likelihood of a canal and spreading basin breach. Detained water could be recirculated for irrigation demands or recharged for groundwater supply augmentation.</t>
  </si>
  <si>
    <t>The South Canal Flood Study would review and possibly revise the FEMA floodplain in this area in order to increas the height of the canal bank to provide additional operational freeboard and accordingly reduce the potential for can spills and subsequent flooding.The additional canal storage could allow for the caputure and use of additional floodwater in-lieu of groundwater pumping.</t>
  </si>
  <si>
    <t>Potential construction of new sedimentation/detention basins, flood ditch erosion protection, Spillway Basin expansi lengthening the South Canal’s siphon under David Road or extension of the South Canal liner through designated floodplain reaches.</t>
  </si>
  <si>
    <t>The program will encourage individual growers to perform on-farm recharge for individual and aggregated benefits. Water may be recharged on-farm in private basins and/or distributed through irrigation systems across irrigated acreage in excess of current crop ET.</t>
  </si>
  <si>
    <t>Restoration of agricultural lands to native vegetation to provide flood mitigation. Two alternatives are being consider of which Alternative 1 is partial agricultural and 2 is non-agricultural.</t>
  </si>
  <si>
    <t>Improvement of existing and/or construction of new interties between AEWSD Intake Canal and KDWD's Buena Vis Canal to facilitate water exchanges between the two districts and Kern County partners.</t>
  </si>
  <si>
    <t>Improvement of existing and/or construction of new interties between AEWSD Intake Canal and KDWD's Farmer's Canal to facilitate water exchanges between the two districts and Kern County partners.</t>
  </si>
  <si>
    <t>The primary use of the existing AEWSD Wasteway Basin is to provide emergency water storage in the event of po failure. Additionally, it works as a detention facility for the City of Bakersfield stormwater. This project would include construction of a HDPE liner along the levees, installation of recirculation pumps, and basin grading. These improvements would allow the basin to serve as a location to divert and clarify sediment.</t>
  </si>
  <si>
    <t>The proposed project will consist of the installation of a pipeline system that will convey flows from the four (4) wells within the AEWSD Balancing Reservoir directly to the basin discharge structure and no longer through the basin lo flow channels. Infiltration and evaporation losses on well discharge flows will be eliminated and power efficiency for the wells (kwh/af) will be significantly enhanced since all water pumped will be discharged into the North Canal.</t>
  </si>
  <si>
    <t>Increase delivery capacity of the AEWSD N-55 lateral system. Some examples of the actions considered for this project are: replacement of lateral system and landowner pipelines, renovation of storage tanks, construction of pu stations, etc.</t>
  </si>
  <si>
    <t>The Granite Co. quarry, located upstream of the Sycamore Spreading Basins, is approaching the end of its operational life and could be converted into a balancing / detention / spreading reservoir. Excess flows in the North Canal could be pumped into the quarry reservoir, so the detained water could be recirculated for irrigation demands lieu of groundwater pumping and/or recharged.</t>
  </si>
  <si>
    <t>Creation of a reservoir to allow water storage for flow mismatches in the AEWSD canal system during operation or emergencies. Depending on the location, this reservoir would increase storage capacity by ~500 AF.</t>
  </si>
  <si>
    <t>This project would increase the ability of the District to provide surface water supplies to the Groundwater Service Area (GWSA) to help meet crop irrigation requirements. With the Project, the District will supply surface water when available through new facilities to the GWSA to meet crop irrigation requirements with the intent of reducing District wide groundwater use.</t>
  </si>
  <si>
    <t>The District will supply SW when available through new facilities to the GWSA to meet its water requirements with t intent of reducing District-wide GW use. However, when SW is in short supply and under agreement, the landowner could recover and return GW from their own wells to the District canal system through new pipelines once they hav satisfied their own water needs.</t>
  </si>
  <si>
    <t>The In-Lieu Banking Program consists of suppling surface water to landowners that previously relied only on groundwater (GWSA). New infrastructure would have to be built to facilitate the implementation of this program.</t>
  </si>
  <si>
    <t>Reclaiming water from oil production facilities for irrigation purposes is currently an untapped water source in AEWSD. After treatment and cooling, produced water could be pumped into AEWSD facilities to serve irrigation demands in-lieu of groundwater pumping.</t>
  </si>
  <si>
    <t>Reclaiming water from Cities of Arvin and Bakersfield wastewater treatment facilities for irrigation purposes is currently an untapped water source in AEWSD. After wastewater treatment, the effluent could be pumped into AEWSD facilities to serve irrigation demands in-lieu of groundwater pumping.</t>
  </si>
  <si>
    <t>The District would provide subsidies to incentivize groundwater users to convert land to alternative land uses (e.g. solar farms) and reduce groundwater extractions. The District may consider a subsidy structure study to determine which subsidies would result in the greatest expected annual benefit in acre-feet per year.</t>
  </si>
  <si>
    <t>The NRCS is offering landowner incentive programs to assist in implementing various conservation activities, including but not limited to: irrigation system improvements, water/nutrient/pest management, and pump engine replacement. Interested landowners can call (661) 336-0967 or visit the website (www.ca.nrcs.usda.gov) for more information.</t>
  </si>
  <si>
    <t>Adaptive Management Strategy 3: Implement Permanent Demand Management Measure</t>
  </si>
  <si>
    <t>California WaterFix is intended to address the challenges of pumping water from the Delta by diverting water upstream of the current diversion points and conveying it to existing pump stations for the SWP and the Central Val Project (CVP). Under current operation, the SWP and CVP are unable to consistently deliver state and federal wate contractors their full contract supplies. California WaterFix is intended to address some of the conditions that impact the ability to export water from the Delta.</t>
  </si>
  <si>
    <t>Continued balanced pumping of groundwater and recharge of imported supplies has and will continue to be the operational norm for WKWD. Under this management action, recharge and recovery activity will continue to be monitored closely by WKWD to maintain balanced conditions.</t>
  </si>
  <si>
    <t>WKWD’s Water Shortage Response Plan (WSRP) is incorporated into the 2015 UWMP and includes triggers for when the WSRP would be implemented. The WSRP describes management actions and use restrictions that would be implemented if water shortages were declared. Because current operation of groundwater recharge and recover the GSA area has shown a long-term increase in banked groundwater, and normal water years are projected to hav surplus of supply that can be banked, it is not expected that the WSRP would go into effect during normal or wet years. During extended dry periods, groundwater pumping would increase, and WKWD would use banked supplies meet demands in excess of available imported and surface water supplies.</t>
  </si>
  <si>
    <t>The Taft Recycled Water Program would create up to 423 AFY of tertiary recycled water suitable for Title 22-approv applications for recycled water. This project would be implemented in partnership between WKWD, the City of Taft, and the Ford City-Taft Heights Sanitation District (FCTHSD). WKWD provides water within the WKWD GSA area, but sanitation services are provided by the City of Taft and FCTHSD, which jointly own the Taft Wastewater Treatment Facility (WWTF). The Taft WWTF currently produces undisinfected secondary effluent that is suitable for and applied to feed crops, specifically alfalfa. This effluent is not suitable for wider recycled water use, but through upgrade to tertiary treatment, it could be used more widely for non-potable applications, such as landscape irrigatio which currently use potable water to meet demands (WKWD, 2018).</t>
  </si>
  <si>
    <t>In 2010, WKWD’s North Wellfield (wells within the North Project Management Area) was constructed in response to falling groundwater levels at the South Wellfield (wells within the South Project Management Area). Despite a surpl of banked groundwater, local levels at the South Wellfield showed a trending decline associated with groundwater recovery activities. A single wellfield for recovery activities also limited WKWD’s operational flexibility. To combat these two management challenges, the North Wellfield was constructed along with additional recharge basins. Und current operation of the two wellfields, 11,300 AFY are pumped from the South Wellfield and 12,700 AFY are pump from the North Wellfield. The North Wellfield has an annual pumping capacity of 24,000 AFY (WKWD, 2010).</t>
  </si>
  <si>
    <t>The Cawelo Water District benefits from a banking program partnership with the Zone 7 Water Agency. Located in the Livermore-Amador Valley, which is outside of the Kern County Subbasin. The District stores water for Zone 7 and keeps half of the water that it stores. For example, for every 2 AF feet of water delivered to District recharge facilities, the District is obligated to only return 1 AF. The currently banking program with Zone 7 could be modified to increase the amount of water stored for Zone 7 and/or a new banking programs and partners could be considered to fund the construction of new facilities and/or to improve existing facilities. It is estimated this could increase the annual average water supply up to 500 AFY.</t>
  </si>
  <si>
    <t>This project would apply advanced metering infrastructure to water meters in the City of Manteca Service Area.Improved technology would increase efficiency and decrease costs associated with manual reading. Additional benefitsbeyond cost savings include improved leak detection and demand-side water conservation.</t>
  </si>
  <si>
    <t>This project will modernize the South System Pump and Distribution System to facilitate delivery of 9,000 AF/year ofadditional surface water to farmers in-lieu of groundwater pumping. Water would come from NSJWCD Permit 10477supplies, which are available in about 55 percent of years.</t>
  </si>
  <si>
    <t>Providing long-term water transfers from OID/SSJID to other agencies within the Subbasin wouldallow for increased average annual surface water deliveries to the Subbasin area, reducing groundwater reliance andoverdraft within the Subbasin, especially during drought years. SEWD and CSJWCD overlie a significant portion of theSubbasin dependent on groundwater and subject to historical overdraft conditions.</t>
  </si>
  <si>
    <t>The allocation framework was the subject of much discussion by the Stakeholder and CoordinatingCommittees during GSP development. The GSAs intend to allocate water to each GSA and have not yet reachedagreement on allocations or how they will be implemented.</t>
  </si>
  <si>
    <t>The project will develop a recharge basin, convert three rock quarry pits to temporary storage/recharge basins,construct three storage recovery sump pumps, six shallow groundwater recovery wells, a bridge crossing of LosBanos Creek, and a weir located just downstream of the Outside Canal. Project flood waters and surplus irrigationsupply will be temporarily stored in the pits/basin for beneficial use and flood mitigation purposes with surplus waterspercolated into the Upper Aquifer.</t>
  </si>
  <si>
    <t>The North Valley Regional Recycled Water Program (NVRRWP) conveys tertiary-treated recycled water from the cities of Modesto and Turlock to the DMC for conveyance to growers in the DPWD service area, as well as south-ofthe- Delta wildlife refuges. Additional recycled water supplies are expected to increase from 10,000 AFY in 2020 to 30,000 AFY in 2040 andonward as the cities grow.</t>
  </si>
  <si>
    <t>The Del Puerto Canyon Reservoir Project will construct a 270-foot tall earthen dam at the mouth of Del PuertoCanyon providing 85,000 AF of storage for DPWD and the member agencies of the San Joaquin River ExchangeContractors Water Authority (SJRECWA). Water would be pumped into the reservoir from the DMC when excesswater is available and discharged back to the DMC when necessary. Minimal seasonal storm flows through DelPuerto Canyon would be captured by the reservoir and discharged perennially to Del Puerto Creek for downstreamuse.</t>
  </si>
  <si>
    <t>Based on the analysis conducted, the PID service area has the potential to recharge between 3,000 AFY and 9,700AFY on the fallowed land. As a pre-1914 water rights holder, PID has access to surplus surface water from the SanJoaquin River that can be used for Upper Aquifer recharge. It is assumed 3,000 AFY could be percolated in AverageWYs with a larger volume during Wet WYs</t>
  </si>
  <si>
    <t>WSID is implementing the WSID Lateral 4-North Recapture and Recirculation Reservoir project in the north side ofthe District’s service area as described in Section 7.1.1.1 Tier 1 Project. The WSID Lateral 4-South Recapture and Recirculation Reservoir project would be a similar project, but on the south side of the District’s service area.</t>
  </si>
  <si>
    <t>The Ortigalita Creek Groundwater Recharge and Recover Project is a conceptual project that will be implemented bySLWD. Similar to other storm water capture recharge and recovery projects in the Tier 1 project list, this projectwould capture storm water runoff and/or use surplus surface water available to SLWD to recharge the Upper Aquifer.Based on local experience and knowledge, during wet years, an estimated 3,000 AFY of water could be rechargedinto the Upper Aquifer near Ortigalita Creek.</t>
  </si>
  <si>
    <t>When groundwater extraction is less expensive than other water supplies, economics dictate that customers maysometimes choose to pump groundwater rather than purchase the more-costly surface water supply. To reducegroundwater demand to allow and encourage the recovery of the groundwater aquifers, especially when othersupplies such as surface water are available, the use of surface water will be incentivized. Programs that couldincentivize the use of surface water over groundwater could include, but are not limited to, groundwater extractionfees, a groundwater accounting framework, and rules that allow growers to sell ‘groundwater credits.’ It is assumedthat this management action will be developed over the next five years with input from the GSAs and participatinggrowers and would be implemented beginning in January 2026.</t>
  </si>
  <si>
    <t xml:space="preserve">The allocation program will begin with the commencement of an 8 year transition period from 2022‐2030(“transition period”) in which a uniform annual allocation is established at 1.3 AF per acre and then subsequently reduced each year by 0.1 AF until 2030 (Table 4‐4). </t>
  </si>
  <si>
    <t>Managed aquifer recharge through percolation basins is being considered by the GSA as an additionalgroundwater replenishment strategy within the Subbasin. Soils within six feet of the ground surface in manyareas of the Subbasin are predominantly composed of fine‐grained material which greatly reduce the volume ofwater that can infiltrate and recharge the aquifer system (Carollo and LSCE, 2015). However, there are areaswhere soil properties are suitable for possible recharge basins. The GSA is currently investigating and the use ofdry wells within percolation basins to enhance groundwater recharge.</t>
  </si>
  <si>
    <t>The Cordeniz Basin is a 60-acre groundwater recharge facility being constructed on the northwestcorner of Road 84 and Avenue 248 within the TID service area. The project involves theconstruction of a five-foot-deep basin, which will be served by the Serpa Ditch. It is anticipated thatthe project will add additional recharge infiltration capacity of approximately 25 AF per day basedon bore-hole soil samples collected during the pre-construction phase.</t>
  </si>
  <si>
    <t>TID currently owns and/or operates some 1,350 acres of “sinking” (recharge) basins for canal flowregulation and groundwater recharge purposes. These basins are kept full in surplus water seasonsand, based on historical operations and the analysis described in Section 7.2.1, it is known that morebasin capacity could be utilized in the wet years. As a function of agricultural land for sale exhibitingoptimal infiltration characteristics and proximity to district conveyance facilities, as much as another160 acres may be acquired for GSA Members, removed from agricultural use, and converted to arecharge basin.</t>
  </si>
  <si>
    <t>On-farm recharge in surplus flow seasons has historically been informally practiced within TID andother areas in the San Joaquin Valley. Nominal incentives existed in the past, with most growersavoiding interference to cropping plans and possible yield impacts. For example, in 2017 (a year where Kaweah watershed runoff was 193 percent of average) TID achieved participation by 12 farmers to over-irrigate 540 acres and fill on-site regulation ponds. As a result, about 6,900 AF was ultimately infiltrated into groundwater storage over and above TID’s routine recharge operations.</t>
  </si>
  <si>
    <t>McKay Point Reservoir is a partnership between the TID, Visalia &amp; Kaweah Water Co., and theConsolidated Peoples Ditch Co. (collectively called the Owners) to construct a 4,000 acre-foot offstreamstorage reservoir adjacent to the St. Johns River at McKay Point. TID will have access to atleast one-third of the available storage space, i.e., about 1,500 AF, based on its joint ownership ofthe property and project along with the other Owners. The reservoir would be utilized to manageand regulate Kaweah River water otherwise lost in flood release operations to meet irrigation needsand groundwater recharge operations, under appropriation by the Owners. For TID, the Reservoiralso allows flood water to be captured at the McKay Point Reservoir while imported supplies fromthe Friant-Kern Canal can be diverted into the District for groundwater recharge</t>
  </si>
  <si>
    <t>This project consists of the acquisition and development of new groundwater recharge facilitieswithin the Kaweah Subbasin and is intended to be a partnership with other adjacent GSAs or otherpublic agencies to facilitate additional groundwater recharge capabilities within the Subbasin. Atleast 160 acres are to be acquired in a location exhibiting good infiltration capacity and nearby aTID-operated feeder canal for re-diversion of Kaweah River supplies in surplus years. TheTID/MKGSA share of the project is assumed to be 25 percent, and recharge accomplished by thefacility would be credited to TID and its parent GSA in like percentage. The project, targeted forthat portion of the Subbasin immediately upgradient of the GSA, would also help to raisegroundwater levels for groundwater users within the Mid-Kaweah area.</t>
  </si>
  <si>
    <t>The Temperance Flat Reservoir is an on-stream 1.2 MAF storage reservoir designed to impoundwater upstream of Millerton Reservoir on the upper San Joaquin River.The reservoir is intended to capture excess wet-year water that would have traditionally spilled fromMillerton Reservoir and been sent down the San Joaquin River and out to the Delta. TemperanceFlat Reservoir is being developed based upon participation in specific storage levels, thereforeallowing participants to manage their storage based upon individual assets and needs. This allowsparticipants to not only capture flood releases, but to also manipulate Class 1 and Class 2 suppliesfor better utilization.</t>
  </si>
  <si>
    <t>The City of Tulare currently owns a 100-acre agricultural parcel surrounding its WWTP. Thisproject proposes to turn the property into a storm water detention/ groundwater recharge basin.The city currently distributes a majority of their storm water through the district canal system thatruns adjacent to the property. During large storm events, the district canal system can becomeoverwhelmed with storm water and flooding events have occurred in the area just upstream of theproposed project site. The project would be designed to pump storm water into the proposed basin for subsequent infiltration or release it back to the canal system as capacity is made available whenthe storm passes.</t>
  </si>
  <si>
    <t>This project involves the development of check structures and automated gates to create a linearrecharge facility within the Cameron Creek system. This project is based upon the nearbyPackwood Creek recharge system completed in 2016 as a partnership between the City of Visaliaand TID. Several structures would be built to hold upstream water levels in the creek and createlarge pools of water to take full advantage of the high infiltration characteristics of the channel. Theinitial reach of Cameron Creek is located just east of Visalia at its diversion structure off of TID’sMain Intake Canal and travels along the southern boundary of the City of Visalia.</t>
  </si>
  <si>
    <t>This project, a joint effort of the City of Visalia, TID, and the KDWCD, consists of improvementsto the existing Oakes Basin for habitat enhancement and the placement of four automated checkstructures within Packwood Creek northeasterly of Visalia. Supervisory Control and DataAcquisition (SCADA) retrofits to an existing check structure are also part of this project. The creekcan be fed with flows re-diverted from the Lower Kaweah River and from the Friant-Kern Canalfarther upstream into the river system. The check structures operate to maintain a designated flowwhile keeping water levels higher to maximize streambed and bank pools’ recharge surface areabetween structures.</t>
  </si>
  <si>
    <t>This project to be built by the City of Visalia consists of a 250-acre park featuring diverserecreational opportunities, native plants, wildlife habitat, and integrated groundwater replacementand storm water retention facilities. The dedicated groundwater recharge element is planned toencompass upwards of 50 acres. The park is sited in the northeast region of the city and is traversedby several ditches and channels that will feed the recharge element of the facility. A groundwatereducation center is planned for the park.</t>
  </si>
  <si>
    <t>The Cross Creek Layoff Basin will utilize roughly 115 acres to store floodwater for later use within a125-acre site which will be located in the vicinity of the intersections of Lakeland Canal, theLakeside Ditch and Cross Creek with Grangeville Avenue.</t>
  </si>
  <si>
    <t>The Lakeside Irrigation Water District (LIWD) operates numerous recharge basins and, duringmaintenance work on several basins, identified methods to improve recharge rates. This project willevaluate and rehabilitate other existing facilities to address sediment buildup, diversion capacities,and other issues.</t>
  </si>
  <si>
    <t>LIWD currently utilizes recharge basins to store surplus CVP water This project would establishnew recharge basins – 275 acres total during the first 20-year of the planning and implementationperiod. These 10-foot deep basins would have a total storage capacity of 13,600 AF.</t>
  </si>
  <si>
    <t>The envisioned Project is located in the Kings County portion of the KaweahSubbasin, outside of LIWD. The preliminary alignment for this project is along the western side of1st Avenue in Kings County, from Cross Creek to Houston Avenue (Caldwell Ave in TulareCounty).</t>
  </si>
  <si>
    <t>The Lakeland Canal deliveries water from the Kings River and Cross Creek to parties in the TulareLake area. The capacity of the upper canal, north of Idaho Avenue, is greater than the lower canaland, during the 2017 flood release flows, Corcoran Irrigation District (CID) allowed growers to usetemporary floating pumps to divert water from the upper canal. The cost of these temporarydiversions was the same as the cost for CID growers. The use of these floodwater for irrigation willreduce a comparable amount of groundwater pumping and provide in-lieu groundwater recharge.This project will formalize this type of diversion and define the condition under which diversionsmay occur.</t>
  </si>
  <si>
    <t>As the lead agency, KCWD, as well as its partner, LIWD, are stockholders in the Peoples DitchCompany, which has a pre-1914 water right to the Kings River. This project will establish floodwater agreements for KCWD and LIWD and reduce the demand for groundwater, which willprovide in-lieu groundwater recharge. As new basins are developed in the area, the floodwaterscould be used for groundwater recharge.</t>
  </si>
  <si>
    <t>During wet years, surplus Kings River water is often available late in the season from water-rightholders that are at risk of potential flood releases later in the fall. This surplus water could bepurchased for recharge and delivered via existing canals to existing and future recharge basins.Projects and Management Actions developed along the perimeter of the Kings River Place of Usewill be designed to mutually benefit the right holder whom supplies the surplus water.</t>
  </si>
  <si>
    <t>KCWD and LIWD will develop a fallowing program in their combined areas to lease 1,500 acres ofagricultural land from willing growers who are willing to accept compensation instead of irrigating acrop. This voluntary program would be similar to the former cotton fallowing program that soughtto take cotton acreage out of production to synthetically limit the supply. For this program, the goalis to reduce cropped acreage and synthetically limit the amount of groundwater pumped each yearwhile not permanently changing the agricultural land use status at the County Assessor’s office.</t>
  </si>
  <si>
    <t>The On-Farm Recharge in KCWD and LIWD intends to expand an on-going trend during the lastten years for growers to develop small, often temporary basin facilities that centralizes pumpedgroundwater for improved distribution within the irrigation system. The existing private facilitieshave taken small areas of acreage out of production and this project will take out an additional 500acres (total) for use during periods of high surface water flows (every four to five years). Operatingassumptions include nearly 60 days of operation and 0.25 AF per day per acre of recharge. Theexisting basins could also be used to store excess surface water during flood flows.</t>
  </si>
  <si>
    <t>The Hannah Ranch Flood Control Project is located adjacent and south of the Lower KaweahRiver, northeast of the City of Visalia. The Project would develop a 1,500-acre-foot reservoir withdiversions occurring from the Lower Kaweah River and the Friant-Kern Canal onto a 380-acreparcel owned by KDWCD. The project will include the construction of five earthen basins builtbelow grade, new diversion structures from the Lower Kaweah River and the Friant-Kern Canal,and a curtain wall with an interceptor/drain system around three sides of the property to protectadjacent landowners from potential impacts related to elevated groundwater levels. An existingrubble dam on the Lower Kaweah River will be replaced with a concrete structure equipped withovershot gates for both backwater head control and flow passage. A regulated discharge facility willbe constructed to return water to the Lower Kaweah River.</t>
  </si>
  <si>
    <t>The Paregien Flood Control and Recharge Project is located along Deep Creek, northeast of theCity of Farmersville. The project is a storm and flood water control and groundwater rechargefacility. The facility consists of a 60-AF groundwater recharge basin within an earthen levee that isperpendicular to the direction of flow in Deep Creek across a local depression (~20 acres, ~3 feetdeep) and includes concrete water management structures and monitor wells. The project wascompleted in 2018.</t>
  </si>
  <si>
    <t>The Ketchum Flood Control and Recharge Project is proposed to be located along the St. JohnsRiver, adjacent to Ketchum Ditch, southwest of the City of Woodlake. The project will consist of a75-AF groundwater recharge basin built below grade, a new diversion structure from KetchumDitch, and a release outlet structure to the St. Johns River. The nominal 20-acre basin will holdnearly four feet of water and is envisioned to be filled and emptied three times during a nominal2-month period of flood flow. The percolation rate is estimated at 0.3 feet per day. Water shouldbe available during alternating years and would be derived from floodwater, stormwater, and unusedentitlement waters (water rights).</t>
  </si>
  <si>
    <t>The St. Johns River Water Conservation Project is located north of the City of Visalia and wouldmake improvement to six existing in-stream check structures to better regulate and retain flowswithin the channel of the St. Johns River. This project would increase the average depth of thewater by 1.5 feet (to 3 feet) and double the capacity of the existing structures to nearly 1,000 AFwhich can be used for irrigation instead of pumping groundwater. The existing structures are 300feet wide by eight miles long total and will allow groundwater recharge at an estimated percolationrate of 0.3 feet per day during the nominal 3-week period of surplus water during alternating years.</t>
  </si>
  <si>
    <t>The Basin No. 4 Improvement Project is located on South Mill Creek, southwest of the City ofVisalia on the Tulare County and Kings County line. Subject to agreement being reached with theCity of Visalia, it would upgrade water control operations within the creek and to the nominal 120-acre City of Visalia-owned basin. The improvements would include the existing in-stream checkstructure that regulates water into the basin and downstream and would provide the ability toincrease flow rates into the basin. The basin would have a capacity to store 500 AF of surplus waterwhich can be used for irrigation instead of pumping groundwater, and recharge would occur duringthe nominal 3-week period of surplus water during alternating years at an estimated percolation rateof 0.3 feet per day.</t>
  </si>
  <si>
    <t>The Peoples Recharge Expansion Project is being developed as a groundwater recharge facility onabout 25 acres and will consist of a 100-AF basin built below grade with a new diversion structurefrom Peoples Basin. The project would allow recharge to occur using surplus during a nominal 2-month period during alternating years at an estimated percolation rate of 0.3 feet per day.</t>
  </si>
  <si>
    <t>The GKGSA will pursue in communication and engagement to all beneficial uses and users ofgroundwater within its jurisdiction in a manner consistent with the adopted GKGSACommunication and Engagement Plan. The goal is to provide ongoing correspondence togroundwater users and promote awareness of the aquifer condition and efforts and progress towardsavoidance of Undesirable Results.</t>
  </si>
  <si>
    <t>GKGSA plans to initiate a pilot program in conjunction with the other two GSAs of the KaweahSubbasin to determine the most feasible means to comply with the SGMA measurement provision.</t>
  </si>
  <si>
    <t>Many agricultural wells have limited or no information as to depth, casing characteristics or screenintervals. This project would entail video logging and spinner logging to ascertain well constructionand delineate groundwater production zones, respectively. Water quality profiling and depth-specificsampling might further delineate differences in aquifer zones, based on the vertical distribution ofselect constituents.</t>
  </si>
  <si>
    <t>GKGSA and the other two Kaweah GSAs in the Kaweah Subbasin served as a pilot geophysicalprogram for hydrogeological subsurface data collection using an airborne electromagnetic method(AEM) via the company Aqua Geo Frameworks during the fall of 2018.</t>
  </si>
  <si>
    <t>As referenced in Section 2.5.1.4 of the Basin Setting Report (Appendix 2A), urban water usage in thefuture is expected to comply with the conservation mandates contained in SB 606 and AB 1668,both bills signed into law in May 2018. Based on that legislation, indoor residential use will becapped at 55 gallons per capita per day (gpcd) in 2019 and reduced to 50 gpcd by 2030. Outdoorresidential use will be capped in the future based on local climate and size of landscaped areas.Standards for outdoor usage will be defined in a SWRCB rule-making process by June 2022</t>
  </si>
  <si>
    <t>The implementation of SGMA sets in motion the alleviation of overdraft over time and, in theinterim, there is stakeholder interest in GKGSA providing aid to impacted well owners and watersystems, particularly those that provide potable water. To address this situation, a fund will becreated, and several measures will be considered for discretionary funding by the GKGSA Board ofDirectors during the early stages of SGMA implementation</t>
  </si>
  <si>
    <t>The agricultural water service providers that are members of the GKGSA comply with all provisionsof SB 7 (amending Division 6, Part 2.55 of the Water Code) passed into law in 2009 regardingagricultural water conservation and management. Efficient management practices in the law, relatedto SGMA objectives, include volumetric water pricing, incentives for conjunctive use and increasedgroundwater recharge, and development of an overall water budget. AB 1668 and SB 606 passed in2018 did not materially add to these objectives, save for those districts serving between 10,000 and25,000 acres who must now prepare water management plans under the newer laws.While these new laws do not require water use objectives or savings thresholds, they do encouragemore efficient use of water by the agricultural sector and its suppliers.</t>
  </si>
  <si>
    <t>As detailed in Section 1, GKGSA is exploring several financing options to cover operational andGSP implementation costs. Specific to projects and management actions, the GSA may adopt amanagement action to levy groundwater fees and/or provide incentives to groundwater users toreduce groundwater pumping. As a priority management action intended to improve the volumetricoutcome of or eliminate the need to implement groundwater pumping allocations, GKGSA intendsto evaluate, through a pilot study or studies, several program concepts within the first five years ofGSP implementation and then prepare an appropriate program or programs selected based uponcertain criteria.</t>
  </si>
  <si>
    <t>The GKGSA will consider the feasibility and acceptance of a voluntary marketing program. Withthe existence of a groundwater allocation program and a suitable measurement program, theGKGSA will be in a position to administer a marketing program within the confines of the GKGSAand possibly with other GSAs in the Kaweah Subbasin. The program would consist of temporaryor permanent transfers of groundwater extraction allotments for immediate use or for bankingarrangements, as well as carry-over of unused allotments, all consistent with the provisions ofSGMA §10726.4. A share-based methodology may be utilized, which would incorporate a fixednumber of shares being issued to all groundwater rights holders, accompanied by an annualallotment dictating the volume of extractable water per share.</t>
  </si>
  <si>
    <t>This project would connect the Forrest Frick Pipeline to the KDWD Eastside Canal to send AEWSD SW supplies through KDWD to serve portions of the AEWSD GWSA with temporary water contracts, utilizing existing infrastructure (turnouts, pipelines that are both District and landowner owned). With the District’s new 9(d) contract, certain provisions of Reclamation law are no longer applicable and all lands within the service area can now be ser with federal water supplies.</t>
  </si>
  <si>
    <t xml:space="preserve">The Cawelo GSA will implement projects or programs to increase recharge capacity to capture andrecharge additional wet year high flow waters to store for future use. The Cawelo GSA has limitedgroundwater recharge facilities and has not been able to capture and recharge all available water underwet hydrological conditions. This project would entail building additional Cawelo GSA-owned rechargefacilities and/or improve the distribution system to increase the capacity to capture more water,especially during wet hydrologic events. Some facilities could be strategically located to capture stormrunoff that may otherwise leave the Cawelo GSA area. It is estimated that approximately 200 to 570acres of new recharge and banking facilities could be developed. </t>
  </si>
  <si>
    <t xml:space="preserve">The Cawelo GSA is currently evaluating projects to install water treatment facilities that will allow theCawelo GSA to acquire treated produced water and treat it to a level that is safe for crop irrigation.Treated produced water would be considered a new water source to the basin. There is a substantialvolume of treated produced water available in the vicinity of the Cawelo GSA. The salinity of treatedproduced water can range and may require some level of blending with fresh water before it can beused on crops. Reverse osmosis or distillation could be needed to remove enough salts to make thetreated produced water usable for irrigation.Near the Cawelo GSA, approximately 20,000 AFY of treated produced water is injected into exemptgroundwater aquifers well below the base of fresh water. The Cawelo GSA is evaluating potentialprojects to treat anywhere from 7,500 AFY to 20,000 AFY of treated produced water. </t>
  </si>
  <si>
    <t>The Cawelo GSA is currently developing the Friant Pipeline Project that would increase waterimportation capacity into the Cawelo GSA area. Currently, the amount of imported water that theCawelo GSA can import into the area is limited by conveyance capacity, not by irrigation demand orrecharge basin capacities. The Friant Pipeline Project would increase the total capacity by 100 cubic feet per second (cfs) andconnect Cawelo’s Famoso Recharge Basins directly to the Friant-Kern Canal. The increased capacitywould allow greater access to high flow water and support banking programs with Friant Contractors.The Friant Pipeline Project would result in an additional 1,500 AFY to 2,500 AFY of water brought intothe Cawelo GSA area on an average annual basis.</t>
  </si>
  <si>
    <t>The CWD has appropriative rights to divert water from Poso Creek, an ephemeral stream, when thereare flows into the Cawelo GSA area. Additionally, there are downstream districts that also havesubsequent appropriative rights and certain adjacent landowners that exercise their riparian rights.CWD also has additional diversion rights to divert supplementary water when high flows occur. The PosoCreek Flood Water Capture Project would consist of the construction of additional facilities to takeadvantage of those additional rights and divert supplementary water from the creek during times ofhigh flow. In addition to making more water available to the Cawelo GSA, this capture of additional highflows could reduce potential downstream flooding impacts. Participation from downstream rightholders would be needed due to potential water right impacts. The estimated net water gain is up to150 AFY on average.</t>
  </si>
  <si>
    <t>The Cawelo GSA has several existing reservoirs with a combined storage capacity of 800 AF. This projectwould consist of constructing a new 5,000 AF reservoir within the Cawelo GSA boundary. This wouldprovide additional storage capacity to bring more water into the Cawelo GSA area during wet years. It isestimated that this new reservoir would provide approximately 500 AFY on average. This program would likely only be implemented conjunctively with other water management programs.</t>
  </si>
  <si>
    <t>The Western Rosedale Lands In‐Lieu Service Area Project (the Project) includes construction and operation of up to ten miles of water conveyance pipelines, including appurtenant facilities (such as pumps and valves), and a joint service area agreement between RRBWSD and BVWSD in order to provide surface water to agricultural water user within the portion of RRBWSDs service area locatedwesterly of Interstate 5 in close proximity to Buena Vista Water Storage Districts East Side Canal.</t>
  </si>
  <si>
    <t>The West Basins Improvement Project is the improvement of existing recharge ponds and development of an additional 50‐acre project west of Bakersfield designed to recharge, store and recover water to provide a cost‐effective and reliable water supply for landowners within the RRBWSD.  RRBWSD purchased the properties in 2009‐2015.  This project has the potential to recharge up to 5,000 AF of water in wet years.  This could provide the RRBWSD with up to 1000 AFY.</t>
  </si>
  <si>
    <t>The Stockdale East Groundwater Storage and Recovery Project is a developed 200‐acre project west of Bakersfield designed to recharge, store and recover water to provide a cost‐effective and reliable water supply for landowners within the RRBWSD.  RRBWSD purchased the property in 2010.  This project has the potential to recharge up to 25,000 AF of water in wet years.  This could provide the RRBWSD with up to 4,000 AFY on average.</t>
  </si>
  <si>
    <t xml:space="preserve">In 2017 the RRBWSD developed four pilot recharge projects under which it leased properties for temporary recharge activities.  During that year approximately 10,000 AF was recharged in these projects.   Since that time the District has invested in a Groundwater Recharge Assessment Tool (Grat) in order to identify similar project sites in the future.  These efforts could provide RRBWSD with up to 2,000 AFY. </t>
  </si>
  <si>
    <t>In 2015, WKWD began installing AMR systems for all industrial and outlying customers. To further achieve sustainability goals, WKWD would install AMR systems on the remainder of its primarily residential customer meter The AMR system selected by WKWD for its industrial and outlying customers uploads data every 24 hours to a website where customers can access their accounts and viewwater use data, compare their current water use to their historical water use, and receive leak alerts.</t>
  </si>
  <si>
    <t>BVARA is in and adjacent to the WKWD GSA area. The 1,585-acre BVARA is home to two manmade lakes, Lake Webb and Lake Evans, boating facilities, playgrounds and volleyball courts, camp sites, and picnic areas. The lake lie outside of the GSA area but the park facilities such as picnic areas, restrooms, and parking areas are within the GSA area. When constructed, the lakes had a combined storage capacity of over 6,800 AF. Shoreline camping and picnic areas are landscaped with grass and are irrigated during the dry season (County of Kern Parks and Recreati Department, 2019). With no outlet, water from the lakes either evaporates or percolates into the groundwater basin. Kern County pumps groundwater from wells located within the GSA area to supplement losses at the lake.Supplemental water delivered to the lakes is not metered and is not included in WKWD GSA’s water balance.</t>
  </si>
  <si>
    <t>The WKWD GSA is one of 11 GSAs in the Subbasin. Coordination among these GSAs is necessary for sustainable management of the Subbasin as a whole and has been ongoing during development of their respective GSPs.Coordination during GSP development has included regular in-person meetings and calls to discuss sustainability thresholds, potential projects and management actions, and to discussspecific issues and concerns. As described in this Chapter GSP, the KGA is developing an Umbrella GSP for the Subbasin, while the other GSAs in Kern County are developing Chapter GSPs.</t>
  </si>
  <si>
    <t>Historically, because of the brackish and naturally degraded quality of groundwater in the WDWA, growers have rel almost exclusively on surface water from the SWP for their irrigation needs. Groundwater is used primarily for blending when annual SWP deliveries are less than expected. As a result, there is currently little representative hydrogeologic data in the WDWA. This lack of data represents a significant data gap that must be addressed in ordto refine the current understanding of the WDWA Conceptual Hydrogeologic Model, including key elements such as groundwater elevations, pumping and changes to groundwater in storage and the overall water budget.</t>
  </si>
  <si>
    <t>Possible Water Exchange</t>
  </si>
  <si>
    <t>Incorporate a Policy of Adaptive Management in the GSP Process.</t>
  </si>
  <si>
    <t>Improve Groundwater Monitoring in the KRGSA Plan Area.</t>
  </si>
  <si>
    <t>Support Sustainable Groundwater Supplies for KRGSA Disadvantaged Communities.</t>
  </si>
  <si>
    <t>5-Step Action Plan if Minimum Thresholds are exceeded.</t>
  </si>
  <si>
    <t>Optimize Conjunctive Use in the KRGSA.</t>
  </si>
  <si>
    <t>Implement a Well Metering Program.</t>
  </si>
  <si>
    <t>Implement a Groundwater Extraction Reporting Program.</t>
  </si>
  <si>
    <t>Support California Delta Conveyance to Preserve Imported Supplies.</t>
  </si>
  <si>
    <t>Incorporate Climate Change Adaptation Strategies.</t>
  </si>
  <si>
    <t>Kern Delta WD</t>
  </si>
  <si>
    <t>City of Bakersfield</t>
  </si>
  <si>
    <t>East Niles CSD</t>
  </si>
  <si>
    <t>Eastside Water Management Area</t>
  </si>
  <si>
    <t>Magnetic flow meters on pipeline turnouts</t>
  </si>
  <si>
    <t>Magnetic flow meters on all production wells</t>
  </si>
  <si>
    <t>Upgrading delivery gates</t>
  </si>
  <si>
    <t>New monitoring wells</t>
  </si>
  <si>
    <t>Curtailment of transfers and exchanges from GSA</t>
  </si>
  <si>
    <t>Land fallowing</t>
  </si>
  <si>
    <t>Expansion of transfers and exchanges to GSA</t>
  </si>
  <si>
    <t>Pumping curtailment</t>
  </si>
  <si>
    <t>Deepen/rehabilitate wells</t>
  </si>
  <si>
    <t>Project 1</t>
  </si>
  <si>
    <t>Management Action 1</t>
  </si>
  <si>
    <t>Project 2</t>
  </si>
  <si>
    <t>Project #1: Optimizing the recovery of Pioneer Project banked supplies in dry yea</t>
  </si>
  <si>
    <t>The District has evaluated a conceptual Kern Fan Groundwater Storage Project (Kern Fan Project). This project wo serve to develop a regional water bank in the Kern Fan to capture and store Article 21 water via the State Water Project (SWP) during conditions when surface water is abundant. A twophased approach would be taken to the development of the Kern Fan Project. The first phase would be to develop a project site, including the purchase of approximately 640 acres of land in the Kern Fan area. The first phase would also include constructing conveyance facilities, recharge facilities, and recovery facilities as necessary to develop a fully functioning water banking project The second phase of the Kern Fan project would involve acquiring an additional 640 acres of land for expansion of water banking facilities and developing the associated recharge and recovery facilities.</t>
  </si>
  <si>
    <t>The owners of Ten Section located within the South of the River Monitoring Zone are currently studying the feasibili of a 200+ acre groundwater recharge, storage and recovery project.</t>
  </si>
  <si>
    <t>The Water Charge would be expected to result in demand reduction in the RRBWSD. For market reasons it is probable that landowners will opt to fallow ground in order to trade water supplies to other District landowners, as w as fallow lands (or limit double cropping) to avoid the Water Charge all together.</t>
  </si>
  <si>
    <t>Management Action 1: Continued Balanced Pumping and Recharge</t>
  </si>
  <si>
    <t>Management Action 2: Implement Water Shortage Response Plan</t>
  </si>
  <si>
    <t>Management Action 3: Continued Participation in Basin-Wide Coordination</t>
  </si>
  <si>
    <t>Collect Representative Hydrogeologic Data</t>
  </si>
  <si>
    <t>The member growers in the WDWA have historically made significant investment in efficient irrigation technologies and methods that promote water conservation and sustainable management. They have also coordinated amongst themselves as individuals or via the various Water Districts to implement focused reduction demand measures, trad or purchase surplus water when deliveries from the SWP have been reduced. It is assumed that these effective ad hoc arrangements will continue after Plan implementation. In addition, the WDWA will work cooperatively and in clo consultation with its members, the KGA and adjacent GMAs to coordinate water resource monitoring, testing and future water trading as part of its overall strategy for the sustainable management of all its available water resource</t>
  </si>
  <si>
    <t>Water Resource Coordination</t>
  </si>
  <si>
    <t>To further enhance the sustainable and adaptive management strategies for the Westside, the WDWA is evaluating the feasibility of an innovative phased project that will integrate the treatment and conjunctive reuse of naturally degraded brackish groundwater and oilfield produced water for multiple beneficial uses.</t>
  </si>
  <si>
    <t>Development of oilfield produced-water supplies to potentially reduce groundwater demand.</t>
  </si>
  <si>
    <t>Investigation of groundwater quality by compilation and analysis of (a) available water quality data, and (b) borehole geophysical data.</t>
  </si>
  <si>
    <t>Improved estimation of local (EWMA) native yield by use of additional field-collected data and analysis.</t>
  </si>
  <si>
    <t>Construction of aquifer-specific monitoring wells in locations with data gaps, to better understand hydraulic heads a gradients.</t>
  </si>
  <si>
    <t>Installation of pressure transducers in selected wells of the monitoring network, to collect high-resolution cost-effect data.</t>
  </si>
  <si>
    <t>Surface runoff capture and enhanced infiltration in impoundments.</t>
  </si>
  <si>
    <t>Reduction of irrigated acreage, or modification of irrigation techniques or crop types to reduce water usage.</t>
  </si>
  <si>
    <t>Assess fees for groundwater use to encourage reduced pumping or curtailment.</t>
  </si>
  <si>
    <t>Establish a system of transferrable water credits.</t>
  </si>
  <si>
    <t>Legal and administrative review: effects of CEQA and water law on joint management of native yield.</t>
  </si>
  <si>
    <t>The City will increase recycled water use inside ofthe KRGSA from its WWTP No. 3 in 2026 when acontract for use outside of the KRGSA expires(about 72% currently used outside of the KRGSA).</t>
  </si>
  <si>
    <t>Approximately 10,000 acres of current KRGSAagricultural lands is expected to be urbanized; thisfuture urban demand is already included in theprojected water budget, so 100% of this agriculturalwater use represents a demand reduction.</t>
  </si>
  <si>
    <t>Up to six small water systems in the northeastKRGSA will be consolidated into the ENCSD systemfor benefits to drinking water quality, including todisadvantaged communities (DACs).</t>
  </si>
  <si>
    <t>KRGSA member agencies can perform exchanges ofsurface water and groundwater for benefits towater quality, including to DACs.</t>
  </si>
  <si>
    <t>the BVWSD is now developing agroundwater banking facility, the Palms Project, within its boundaries and is the lead agency indevelopment of the Corn Camp Water Bank, which will also lie within the GSA boundaries</t>
  </si>
  <si>
    <t>The Brackish Groundwater Remediation Project (BGRP) is being implemented to improve thequality of shallow, perched groundwater in the northern area of the BMA by recovering brackishgroundwater for blending with low salinity water prior to application to crops. This project isexpected to contribute up to 12,000 AF of additional water resources to the GSA per year. Theproject includes approximately 60 wells, placed about 200 feet apart following an alignmentparallel to the right-of-way of the recently completed Northern Area Pipeline.</t>
  </si>
  <si>
    <t>The Cawelo GSA will evaluate groundwater banking projects that are outside the Cawelo GSA but withinthe Kern County Subbasin and also groundwater banking projects outside of the Kern County Subbasin.Potential banking projects outside of the Cawelo GSA are likely to have multiple participants andtherefore offer a limited share of project benefits. It is estimated the Cawelo GSA can realize an averageannual benefit of 500 AFY to 1,000 AFY by participating other banking programs.</t>
  </si>
  <si>
    <t>The Cawelo GSA will develop a program to incentivize landowners to reduce their total crop demand byconverting farmed land to groundwater recharge areas. This would reduce demands and the increasedrecharge capability could increase supplies. It could also reduce the potential of currently fallow landbeing used for future crops. This Management Action could be implemented conjunctively with Project#2: Increase GW Recharge and Banking Capacity.These converted farmland to groundwater recharge areas could be shared with the Cawelo GSA for jointrecharge operations. It is estimated that about 700 acres of agriculture could be voluntarily convertedand would consequently decrease demands by approximately 2,000 AFY. Ultimately, the removal ofagricultural production is a business decision by the landowners or operators which will, in part, beinfluenced by future groundwater sustainability and compliance with SGMA regulations. Potentially,landowners and operators may elect to retire far more additional land to sustain a certain level ofagricultural production.</t>
  </si>
  <si>
    <t>The Cawelo GSA will evaluate potential programs to incentivize growers to convert from relatively highwater demands crops to crops that require less water and to improve the efficiency of irrigationpractices. The Cawelo GSA will partner with Federal, State and local organizations such as the CaliforniaDepartment of Food and Agriculture, U.S. Department of Agriculture, and Natural ResourcesConservation Service to provide landowners information and access to conservation programs. Theprograms would educate the landowners on the potential economic savings from conversion to lowerwater demand crops and increased irrigation efficiencies and incentivize them to seek improvedeconomically viable agricultural operations.</t>
  </si>
  <si>
    <t>This will be a long-term program seeking to acquire appropriate land when it becomes available and toaverage the financial burden over many years. The probable funding method would be to seek bonds togenerate funds to purchase the lands. The approximate value of demand intensive land is $25K/acrewith an average of 3.0 AF/acre demand. By purchasing about 800 acres, the Cawelo GSA can remove2,500 AF of annual demand. The estimated total cost to acquire 800 acres is $20 million which is anannual debt service of $1.3 million per year for 30 years or $520/AF.</t>
  </si>
  <si>
    <t xml:space="preserve">Each year the District’s Board of Directors sets the surface water price for water users based on theblended water rates of the various sources of the District’s water supply. This price is highly dependentupon hydrology and availability of water supplies. There are times when the cost of District water is moreexpensive than the cost to pump groundwater. During these times, some water users choose to pumpgroundwater instead of using surface water due to the cost difference.The most affordable way to reduce groundwater pumping is to provide a pricing mechanism that causesgroundwater to cost more than surface water. This could be accomplished by implementing a“groundwater charge” for every acre-foot pumped. Water Code §35533 provides the District theauthority to collect groundwater charges. Revenue from the groundwater charge could be used toimplement management actions or to reduce the cost to deliver surface water from the District. </t>
  </si>
  <si>
    <t xml:space="preserve">When oil companies pump oil from underground, a mixture of oil and water is extracted and needs to beprocessed for separation. For every barrel of oil produced, 20 to 140 barrels of water are also produced,referred to as “produced water”, that the companies must dispose. Available produced water near theDistrict is of good quality and can be used for irrigated agriculture with minimal treatment or blending.The District has historically accepted produced water to provide surface water to the District and is in theprocess of obtaining an additional source of produced water from California Resources Corporation(CRC). Produced water from CRC will be transported through 12 miles of 15-inch pipeline to theGuzman Reservoir. From the Guzman Reservoir, water will be transported through 1.8 miles of 30-inchpipeline to the District’s existing Big 4 Reservoir, from which it will be blended with water from theFriant-Kern Canal and distributed in existing facilities to existing irrigated agriculture located within theDistrict. </t>
  </si>
  <si>
    <t xml:space="preserve">There are times when affordable water supplies are available, but the District has little to no irrigationdemand and no available spreading capacity in its existing out-of-district banking programs. Constructionof off-stream surface storage will allow the District to acquire water when it is available and store it tomeet future irrigation demands.The District has selected two potential reservoir sites with a total capacity of 8,000 AF to capture wet yearwater. The sites are located to the east of the District in both the north and south portions. A locationmap of facilities and detailed description is not provided due to the confidential nature of the property andrights of way acquisition. </t>
  </si>
  <si>
    <t>HMWD is a Recharge Participant in the Pioneer Project. Therefore, the District has a second priority rightto recover banked water supplies from the Project. Since its inception in 1995, the District has bankedSWP, Kern River, CVP, and other water in the Pioneer Project (or related Kern Fan facilities) for futurerecovery or flexibility with exchanges/transfers. In efforts to supplement supplies to the District in yearswhen other surface supplies are sparse, the District could recover its banked supplies and deliver saidwater to lands within the District.</t>
  </si>
  <si>
    <t>Water Supply Augementation, North Dinuba</t>
  </si>
  <si>
    <t>Water Supply Augementation, North London</t>
  </si>
  <si>
    <t>Water Supply Augementation, South London</t>
  </si>
  <si>
    <t>Water Supply Augmentation, South Traver</t>
  </si>
  <si>
    <t>Water Supply Augmentation, Monton Sultana</t>
  </si>
  <si>
    <t>Water Supply Augmentation, South Caesar</t>
  </si>
  <si>
    <t>Water Supply Augmentation, Highway 63</t>
  </si>
  <si>
    <t>Water Supply Augmentation, West Of 99</t>
  </si>
  <si>
    <t>Water Supply Augmentation, Avenue 352</t>
  </si>
  <si>
    <t>Southwest Groundwater Banking</t>
  </si>
  <si>
    <t>Lassen Avenue Reverse Flow And Recharge</t>
  </si>
  <si>
    <t>Grantland Area Recharge</t>
  </si>
  <si>
    <t>Consolidated Id Wristen Ditch</t>
  </si>
  <si>
    <t>Consolidated ID</t>
  </si>
  <si>
    <t>Water Supply Augmentation, North Caesar (Traver)</t>
  </si>
  <si>
    <t>Water Supply Augmentation, North Caesar (Delft Colony)</t>
  </si>
  <si>
    <t>Enhanced Utilization of High Flows from the Kings River</t>
  </si>
  <si>
    <t>Orange Cove ID</t>
  </si>
  <si>
    <t>OCID Customized Rules and Regulations for Reducing Groundwater Reliance</t>
  </si>
  <si>
    <t>Sultana Stormwater/Recharge Basin</t>
  </si>
  <si>
    <t>Sultana CSD</t>
  </si>
  <si>
    <t>Education and communication</t>
  </si>
  <si>
    <t>Well Facility Registration</t>
  </si>
  <si>
    <t>Groundwater Quantification</t>
  </si>
  <si>
    <t>Sustainable Water Supply for New Developments</t>
  </si>
  <si>
    <t>North Valley Regional Recycled Water Program (NVRRWP)</t>
  </si>
  <si>
    <t>The City plans to use its available Kern River entitlement for increased banking in the Riverchannel and banking projects to mitigate undesirable results for water levels and water quality in the Urban MA.</t>
  </si>
  <si>
    <t>KDWD plans to use its full Kern River entitlement asprioritized in its Water Allocation Plan (WAP) forthe Agricultural MA. The WAP total average supply has been corrected for planned sales to NKWSD.</t>
  </si>
  <si>
    <t>Regular Communication</t>
  </si>
  <si>
    <t>Promote education and outreach to all beneficial users and users within the GSA</t>
  </si>
  <si>
    <t>GSA may also immedia tely notify member agencies of a  finimum Threshold  (MT)  esceedance</t>
  </si>
  <si>
    <t>GSA may register existing groundwater  extraction facilities and/ or complete well canvass study.</t>
  </si>
  <si>
    <t>GSA may require the installation of a well sounding tube, air line, electric depth gauge, and / or other water level sensor.</t>
  </si>
  <si>
    <t>GSA may require the well owne.r to self-report the groundwater extraction volumes, static water levels, and water quality data twice per year</t>
  </si>
  <si>
    <t>GSA may adopt  a policy to prohibit the constrnction  of composite wells</t>
  </si>
  <si>
    <t>GSA may adopt  a policy to  require new developments  to prove sustainable water supplies</t>
  </si>
  <si>
    <t>GSA may adopt a policy to  immedia tely reduce or temporarily suspend groundwater  pumping</t>
  </si>
  <si>
    <t>Non-Routine Responses to Minimum Threshold Exceedances</t>
  </si>
  <si>
    <t>Registration of Extraction Facilities</t>
  </si>
  <si>
    <t>Installation of Sounding Tubes and Water Quality Sample Ports</t>
  </si>
  <si>
    <t>Self-Reporting of  Groundwater  Extraction, Level, and  Water Quality</t>
  </si>
  <si>
    <t>Prohibition  of Composite Wells</t>
  </si>
  <si>
    <t>Regulate Groundwater Exports</t>
  </si>
  <si>
    <t>Require New Developments to Prove Sustainable Water Supply</t>
  </si>
  <si>
    <t>Pumping Restrictions During Droughts</t>
  </si>
  <si>
    <t>Bakman Water Company</t>
  </si>
  <si>
    <t>Biola CSD</t>
  </si>
  <si>
    <t>City of Clovis</t>
  </si>
  <si>
    <t>City of Kerman</t>
  </si>
  <si>
    <t>Fresno ID</t>
  </si>
  <si>
    <t>Laguna ID</t>
  </si>
  <si>
    <t>Landowners</t>
  </si>
  <si>
    <t>Reed Ditch Co.</t>
  </si>
  <si>
    <t xml:space="preserve">In 2004, California passed State Assembly Bill 514, which requires "urban water suppliers" who receive water from the federal CVP through existing USBR water service contracts, install water meters on all residential service connections on or before January 1, 2013. The City maintains a contract for 60,000 acre feet of surface water every year from the CVP through the USBR. To comply with this bill and to take acts to reduce water consumption all residential services will be equipped with meters. </t>
  </si>
  <si>
    <t xml:space="preserve">As part of the City's long-term, goal to utilize resources sustainably the development of a recycled water program will be key. This project includes the design and construction of an initial 5-MGD tertiary treatment facility and transmission and distribution system. The reclaimed water produced and distributed in the southwest region will provide a direct potable water offset, thus reducing the reliance on and use of groundwater supplies. </t>
  </si>
  <si>
    <t xml:space="preserve">This project is to expand the City's groundwater recharge program and includes land acquisition, development of new recharge basins, structures and conveyance systems such as pipelines, canal turnouts, metering systems, and interties. The project goal is to optimize groundwater recharge efforts so as to balance groundwater extractions as laid out in the City's 2014 Metropolitan Water Resources Plan. </t>
  </si>
  <si>
    <t>Design, construction, start-up, and commissioning of the new Southeast Surface Water Treatment Facility (SESWTF) and associated large diameter transmission mains. New facility is required to treat surface water diverted from the Kings River through canal and raw water pipeline system. Historically, the City has largely relied on groundwater to meet municipal water demands. The SESWTF will utilize surface water supplies and permit the balanced use of both groundwater and surface water, thus greatly reducing groundwater extractions.</t>
  </si>
  <si>
    <t xml:space="preserve">Bakman Water Company is installing water meters on all of its approximately 2,450 service connections in its service area. The project will provide an estimated 20% reduction in usage which is approximately 870 acre-feet per year of benefit. Bakman has initiated meter installation, however is including in the GSP because the benefits of the project are just starting to be observed. </t>
  </si>
  <si>
    <t xml:space="preserve">Construct a canal turnout and pipeline to deliver surface water from FID Herndon canal to an existing storm drain basin that will be enlarged to hold 30 acre-feet of water. </t>
  </si>
  <si>
    <t xml:space="preserve">Improve recharge at the Marion Recharge Basins through a variety of measures to increase percolation including routine maintenance and capital projects. </t>
  </si>
  <si>
    <t xml:space="preserve">This project will construct effective pretreatment for the existing 22.5 MGD surface water treatment plant (SWTP) so that the plant can continuously run during times of high turbidity in the raw water source. </t>
  </si>
  <si>
    <t>The NE-SWTF Expansion Project is part of the City's near-term program to attain and maintain the sustainable use of water resources. This project is for the 30-MDG expansion of the existing surface water treatment facility for a total capability of 60-MGD.</t>
  </si>
  <si>
    <t xml:space="preserve">The City's Lion's Park Stormwater Ba sin serves the majority of the west side of the Oty. The stormwater collection system for the Basin currently includes an intertie with FlD's Siskiyou Lateral No. 146 pipeline at a structure on the west side of Siskiyou Avenue, north of Kearney Boulevard. Currently, the intertie only allows for occasional overflows via overtopping of a weir into the City's stormwater collection system. The proposed project would install the valving, piping, and metering equipment necessary to allow for regular distribution of FID surface water into the Oty's stormwater collection system, to be conveyed to the Lion's Park Stormwater Basin for groundwater recharge purposes </t>
  </si>
  <si>
    <t xml:space="preserve">The Fresno Irrigation District's Central Basin Project is approximately 90--acres of groundwater banking and recharge facilities at three locations that will yield a  surface water supply as well as recharge the aquifer. The project includes approximately 90--acres of recharge basins at three locations and multiple monitoring wells. The project will expand the available water supply to the region. Kings River flood water and local flood water conveyed thro ugh FID's canals will be deHvered to the basin sites for recharge. </t>
  </si>
  <si>
    <t xml:space="preserve">The project is a 60-acre groundwater recharge basin, including earthwork and structures. The project will provide approximately 200 AF of flood water surface storage and recharge approximately 2,300 AF/year annual average. Floodwater and other available surface waters will be delivered to the new basin and recharged into the aquifer. </t>
  </si>
  <si>
    <t xml:space="preserve">FID will expand the expanding Savory Pond to an approximately 30-acre recharge bas.in near the corner of Lincoln &amp; Chestnut Avenues. The project will provide an estimated 1,200AF per year of groundwater recharge to the aquifer. The project will include construction of basin levees, new turnout and measurement into the basin, fencing and other basin improvements. </t>
  </si>
  <si>
    <t>FID will establish a program to offer and encourage growers to perform on-farm recharge during wet years when would otherwise be lost to the region.</t>
  </si>
  <si>
    <t xml:space="preserve">The Garfield Water District, as a part of its current reorganization, proposes to annex into the District the remaining portion of APN 580-040-01. Said parcel contains an existing five (5) acre basin, which is owned by Frances M. and Partick V Ricchiuti. Following annexation, the District proposes to construct a delivery connection from its distribution system to the existing basin to allow for the delivery of surface water for recharge into the basin. Basin improvements include the installation of a metered turnout facility and a conveyance pipeline. </t>
  </si>
  <si>
    <t xml:space="preserve">This project will construct an intertie (connection) between FMFCD's existing Basin "Cf" with FlD's Washington Colony Canal No. 15 to allow for the delivery of surface water for recharge into the basin. Basin improvements include a basin pump station, telemetry system, internal basin pipeline, basin relief pipeline, canal intertie structure and appurtenant facilities. The basin is used for local urban stormwater capture to prevent localized flooding. Currently, there is no pipeline to convey water from the nearby canal to the basin. The project will construct the intertie and is estimated to provide approximately 1,000 acre- feet per year. </t>
  </si>
  <si>
    <t xml:space="preserve">The District has initiated efforts to secure funding for plans to install residential water meters (including multi-unit customers) and switch from a fixed flat-rate to a volumetric rate based on consumption. The project also includes replacing 8,050 feet of old main lines. The project will be bolstered by outdoor water restrictions and conservation efforts. </t>
  </si>
  <si>
    <t xml:space="preserve">As part of the City's long-term goal to utilize resources sustainably the development of a recycled water program will be key. This project includes design and construction of an initial 8-MGD tertiary treatment facility with transmission and distribution mains. The reclaimed water produced and distributed in the southeast region will provide a direct potable water offset, thus reducing the reliance on and use of groundwater supplies. </t>
  </si>
  <si>
    <t xml:space="preserve">This project will implement priority projects identified in the Northeast Fresno-Clovis Area Potential and Groundwater Investigation (April 2015), to provide groundwater recharge in the County of Fresno area east of FID within the NKGSA. The report identified 19 potential recharge within Big Dry Creek, Dog Creek, as well as dedicated recharge basin sites. The County of Fresno will further evaluate the project list and identify priority projects for implementation. </t>
  </si>
  <si>
    <t xml:space="preserve">Expand the existing SWTP 22.S MGD to a total of 45 MGD. </t>
  </si>
  <si>
    <t xml:space="preserve">Regular Communication </t>
  </si>
  <si>
    <t xml:space="preserve">Non-Routine Responses to Minimum Threshold Exceedances </t>
  </si>
  <si>
    <t>Installation of Wellhead Meters, Sounding Tubes and Waler Quality Sample Ports</t>
  </si>
  <si>
    <t>Self-Reporting of Groundwater Extraction, Level, and Water Quality</t>
  </si>
  <si>
    <t>Groundwater Quantification Methods</t>
  </si>
  <si>
    <t>Development of Groundwater Allocation Per Acre</t>
  </si>
  <si>
    <t xml:space="preserve">Groundwater Allocation "Ramp-Down· Gradual Decrease </t>
  </si>
  <si>
    <t xml:space="preserve">Groundwater Allocation Adaptive Management" Aooroach </t>
  </si>
  <si>
    <t xml:space="preserve">Regulate Groundwater Exports </t>
  </si>
  <si>
    <t xml:space="preserve">Require New Developments lo Prove Sustainable Waler Supply </t>
  </si>
  <si>
    <t>The Lateral K Recharge Basin is a 226-acre basin in the JID used for groundwater recharge and banking.</t>
  </si>
  <si>
    <t>Kern Groundwater Authority GSA</t>
  </si>
  <si>
    <t>Olcese WD GSA</t>
  </si>
  <si>
    <t>Henry Miller WD GSA</t>
  </si>
  <si>
    <t>Westlands WD GSA</t>
  </si>
  <si>
    <t>Tri County WA GSA</t>
  </si>
  <si>
    <t>Tri-County WA GSA</t>
  </si>
  <si>
    <t>Alpaugh GSA</t>
  </si>
  <si>
    <t>Stockton East Water District GSA</t>
  </si>
  <si>
    <t>City of Manteca GSA</t>
  </si>
  <si>
    <t>City of Lodi GSA</t>
  </si>
  <si>
    <t>Central Kings GSA</t>
  </si>
  <si>
    <t>Kings River East GSA</t>
  </si>
  <si>
    <t>McMullin GSA</t>
  </si>
  <si>
    <t>North Fork Kings GSA</t>
  </si>
  <si>
    <t>North Kings GSA</t>
  </si>
  <si>
    <t>South Kings GSA</t>
  </si>
  <si>
    <t>James ID GSA</t>
  </si>
  <si>
    <t>Lower Tule River ID GSA</t>
  </si>
  <si>
    <t>Eastern Tule GSA</t>
  </si>
  <si>
    <t>Pixley ID GSA</t>
  </si>
  <si>
    <t>Merced County</t>
  </si>
  <si>
    <t>Sierra Vista MWC</t>
  </si>
  <si>
    <t>Madera WD GSA</t>
  </si>
  <si>
    <t>Gravelly Ford Water District GSA</t>
  </si>
  <si>
    <t>New Stone Water District GSA</t>
  </si>
  <si>
    <t>Root Creek Water District GSA</t>
  </si>
  <si>
    <t>Northern &amp; Central Delta-Mendota GSA</t>
  </si>
  <si>
    <t>Aliso WD GSA</t>
  </si>
  <si>
    <t>San Joaquin River Exchange Contractors WA GSA</t>
  </si>
  <si>
    <t>Grasslands WD GSA</t>
  </si>
  <si>
    <t>The NKGSA will continue to promote education and outreach to all beneficial users within the NKGSA.</t>
  </si>
  <si>
    <t xml:space="preserve">In addition to regulr correspondence, the NKGSA may also immediately notify member agencies of a minimum threshold exceedance. </t>
  </si>
  <si>
    <t>Coupled with registration of wellhead facilities, the NKGSA may invest in a complete well canvass study to verify the number of wells and presence of a well meter.</t>
  </si>
  <si>
    <t>The NKGSA may require the installation of a flow meter on groundwater extraction facilities to provide more accurate quantities of groundwater extraction and serve as the nexus to other management actions.</t>
  </si>
  <si>
    <t xml:space="preserve">The NKGSA may require the well owner to self-report to the NKGSA the groundwater extraction volumes, static water levels, and water quality data twice per year, generally in March and October. </t>
  </si>
  <si>
    <t>The NKGSA does not anticipate needing to set a groundwater allocation at this time, but has chosen to include it as a possible management action in the GSP should conditions worsen and the path to sustainability not be achieved.</t>
  </si>
  <si>
    <t>The NKGSA may adopt a policy which provides a finite groundwater allocation on a per acre basis for the NKGSA as a whole, or for sub-areas of the NKGSA.</t>
  </si>
  <si>
    <t>Once an individual groundwater allocation is determined, the NKGSA may adopt a policy which provides a gradual rampdown allocation decrease over time to adjust to the concept of an allocation.</t>
  </si>
  <si>
    <t>The NKGSA may adopt a policy which states an adaptive management approach, whereby the groundwater allocation may be reviewed, changed, and reestablished periodically or during extreme drought as necessary to achieve long term sustainability.</t>
  </si>
  <si>
    <t>The NKGSA may adopt a policy to prohibit new groundwater exports outside the NKGSA area.</t>
  </si>
  <si>
    <t>The NKGSA may adopt a policy to require new developments to prove sustainable water supplies.</t>
  </si>
  <si>
    <t>Fallow land recharge</t>
  </si>
  <si>
    <t>Flood and excess water</t>
  </si>
  <si>
    <t>Water management planning</t>
  </si>
  <si>
    <t>Metered ag water deliveries</t>
  </si>
  <si>
    <t>Metered groundwater extractions</t>
  </si>
  <si>
    <t>Mendota Pool water quality engagement</t>
  </si>
  <si>
    <t>The program provides incentives to landowners to apply flood and excess water to fallow lands in James ID.</t>
  </si>
  <si>
    <t>The program provides flood and excess water to landowners who don't normally receive James ID water deliveries.</t>
  </si>
  <si>
    <t>Implementation of measures identified in water management plans prepared by municipal and irrigation water providers.</t>
  </si>
  <si>
    <t>The management action consists of continuing the current practice of measuring groundwater extractions.</t>
  </si>
  <si>
    <t>The management action consists of engagement of entities that introduce salts and other constituents into the Mendota Pool in an effort to reduce the diversion of surface water with excess salts and other undesirable constituents.</t>
  </si>
  <si>
    <t>White Ranch Project + Liberty project</t>
  </si>
  <si>
    <t>Taking land out of production</t>
  </si>
  <si>
    <t>Mandatory reduction in crop water use by taking land out of production, thereby reducing groundwater pumpage. Enforced by implementation of tolls on water use. The first phase of the management action (10% reduction in acreage) is planned to be implemented in 2030. The second phase to be implemented in 2035.</t>
  </si>
  <si>
    <t>San Luis WD</t>
  </si>
  <si>
    <t>Del Puerto WD</t>
  </si>
  <si>
    <t>West Stanislaus ID</t>
  </si>
  <si>
    <t>Tranquillity ID</t>
  </si>
  <si>
    <t>Patterson ID</t>
  </si>
  <si>
    <t>Crescent/Stinson Co.</t>
  </si>
  <si>
    <t>Tulare ID</t>
  </si>
  <si>
    <t xml:space="preserve">Tulare ID </t>
  </si>
  <si>
    <t>TID, Visalia &amp; Kaweah Water Co., and the Consolidated Peoples Ditch Co.</t>
  </si>
  <si>
    <t>City of Tulare, Tulare ID</t>
  </si>
  <si>
    <t>Tulare ID, City of Visalia</t>
  </si>
  <si>
    <t>City of Visalia</t>
  </si>
  <si>
    <t>City of Visalia, TID, and the Kaweah Delta WCD</t>
  </si>
  <si>
    <t>Arvin-Edison WSD</t>
  </si>
  <si>
    <t>Cawelo WD</t>
  </si>
  <si>
    <t>North Kern WSD</t>
  </si>
  <si>
    <t>Shafter Wasco ID</t>
  </si>
  <si>
    <t>Semitropic WD</t>
  </si>
  <si>
    <t>Southern San Joaquin MUD</t>
  </si>
  <si>
    <t>Tejon Castac WD</t>
  </si>
  <si>
    <t>Wheeler Ridge Maricopa WSD</t>
  </si>
  <si>
    <t>Westside WA</t>
  </si>
  <si>
    <t>Shafter Wasco ID Annex</t>
  </si>
  <si>
    <t>North Tulare County Surface Water Treatment Plant is a 2.23 MGD facility that would serve as a long-term solution to meeting drinking water supply needs for disadvantaged and severely disadvantaged communities in the northern portion of Tulare County. In addition lo the seven communities included in an initial feasibility study, this surface water treatment plant will also have the ability to provide potable water service to rural residential users located along pipelines linking the various communities.</t>
  </si>
  <si>
    <t>North Dinuba Water Supply Augmentation Area may include up lo 60 acres of basins lo capture high flows from the Kings River. This project is anticipated to capture about 5,200 acre-feet of water, which will help offset local groundwater extractions. Other features associated with this project include construction of levees, new turnout equipped with flow measureme11t, fencing, and other miscellaneous site improvements</t>
  </si>
  <si>
    <t>North London Waler Supply Augmentation Area may include up lo 300 acres of basins to capture high flows from the Kings River. This project is anticipated to capture about 25,900 acre-feet of water, which will help offset local groundwater extractions. Other features associated with this project include construction of levees, new turnout equipped with flow measurement, fencing, and other miscellaneous site improvements.</t>
  </si>
  <si>
    <t>South London Water Supply Augmentation Area may include up to 200 acres of basins to capture high flows from the Kings River. This project is anticipated to capture about 17,300 acre-feet of water. which will help offset local groundwater extractions. Other features associated with this project include construction of levees, new turnout equipped with flow measurement, fencing, and other miscellaneous site improvements.</t>
  </si>
  <si>
    <t>This project is anticipated to be sited on multiple parcels located north of Avenue 400 and northwest of the Delft Colony, in close proximity to irrigation facilities for Alta Irrigation District. North Caesar Water Supply Augmentation Area may include up to 300 acres of basins to capture high flows from the Kings River. This project is anticipated to capture about 25,900 acre-feet of water, which will help offset local groundwater extractions. Other features associated with this project include construction of levees, new turnout equipped with flow measurement, fencing, and other miscellaneous site improvements</t>
  </si>
  <si>
    <t>This project is anticipated to be sited on multiple parcels located north of the community of Traver, in close proximity to irrigation facilities for Alta Irrigation District. North Caesar Water Supply Augmentation Area may include up to 180 acres of basins to capture high flows from the Kings River. This project is anticipated to capture about 15,500 acre-feet of water, which will help offset local groundwater extractions. Other features associated with this project include construction of levees, new turnout equipped with flow measurement, fencing, and other miscellaneous site improvements.</t>
  </si>
  <si>
    <t>South Traver Water Supply Augmentation Area may include up to 60 acres of basins to capture high flows from the Kings River. This project is anticipated to capture about 5,200 acre-feet of water, which will help offset local groundwater extractions. Other features associated with this project include construction of levees, new turnout equipped with flow measurement, fencing, and other miscellaneous site improvements.</t>
  </si>
  <si>
    <t>Monson-Sultana Water Supply Augmentation Area may include up to 100 acres of basins to capture high flows from the Kings River. This project is anticipated to capture about 8,600 acre-feet of water, which will help offset local groundwater extractions. Other features associated with this project include construction of levees, new turnout equipped with flow measurement, fencing, and other miscellaneous site improvements.</t>
  </si>
  <si>
    <t>South Caesar Water Supply Augmentation Area may include up to 250 acres of basins to capture high flows from the Kings River. This project is anticipated to capture about 21,600 acre-feet of water. which will help offset local groundwater extractions. Other features associated with this project include construction of levees, new turnout equipped with flow measurement, fencing, and other miscellaneous site improvements.</t>
  </si>
  <si>
    <t>Highway 63 Water Supply Augmentation Area may indude up to 100 acres of basins to capture high flows from the Kings River. This project is anticipated to capture about 8,600 acre-feet of water, which will help offset local groundwater extractions. Other features associated with this project include construction of levees, new turnout equipped with flow measurement, fencing, and other miscellaneous site improvements.</t>
  </si>
  <si>
    <t>West 99 Water Supply Augmentation Area may included up to 275 acres of basins to capture high flows from the Kings River. This project is anticipated to capture about 23,700 acre-feet of water, which will help offset local groundwater extractions. Other features associated with this project include construction of levees. new turnout equipped with flow measurement, fencing, and other miscellaneous site improvements</t>
  </si>
  <si>
    <t>Avenue 352 Water Supply Augmentation Area may include up to 180 acres of basins to capture high flows from the Kings River. This project is anticipated to capture about 15,500 acre-feet of water, which will help offset local groundwater extractions. Other features associated with this project include construction of levees, new turnout equipped with flow measurement, fencing, and other miscellaneous site improvements.</t>
  </si>
  <si>
    <t>The project has and will continue to beneficially use high flows from the Kings River within the Alta Irrigation District service area.</t>
  </si>
  <si>
    <t>The Project began in 2017 under the looming Sustainable Groundwater Management Act. The District amended its Rules and Regulations (applicable to all landowners and users of water in the District) to encourage use of each year's available surface water supply. Incremental use of available surface water results in a like reduction in groundwater use. This District does not consider this project as obligatory under SGMA as the District's landowners have demonstrated sustainable utilization of groundwater over the last 70 years.</t>
  </si>
  <si>
    <t>The project will serve to alleviate stromwater flooding in two main areas within the CSD. The project will include approximatley 1500 linear feet of strom drain mains, manholes, inlets, and replacment of an existing pump.</t>
  </si>
  <si>
    <t>Continue to promote education and outreach to beneficial users regarding illl)lemelltation of SGMA</t>
  </si>
  <si>
    <t>Collaborate with Fresno and Tulare Counties regarding documentation of existing extraction facilities correlation of well completion reports, and registration of new extraction facilities in order to better understand potential impacts from groundwater level decline.</t>
  </si>
  <si>
    <t>KREGSA may consider a policy specifying approved method(s) for quantification of groundwater extraction for use in annual reports and interim updates of the GSP.</t>
  </si>
  <si>
    <t>KREGSA will work with member agencies having land use authority to determine the need for a policy requiring new developments to prove sustainable water supplies.</t>
  </si>
  <si>
    <t>Fresno Irrigation District (FID) and the City of Fresno (City) are interested in working collectively to recharge surface water, when available, at the City's Regional Wastewater Facility (RWTF). The project is located within the North Kings GSA, just outside of MAGSA, allowing for a potential groundwater credit to benefit MAGSA by an intra-basin groundwater transfer agreement between GSAs. A method to transfer groundwater between GSAs is yet to be developed through the efforts of the Kings Basin coordinated GSAs. The project involves a diversion from Houghton Canal to the proposed recharge basins at the RWTF.</t>
  </si>
  <si>
    <t>FID and the City of Fresno (City) are interested in working collectively to recharge surface water, when available, at the City's RWTF. The project is located within the North Kings GSA, just outside of GSA, allowing for a potential groundwater credit to benefit MAGSA by an intra-basin groundwater transfer agreement between GSAs. Creek Canal during wet and typical years when excess water is available. The project involves a diversion frorn Lower Dry Creek Canal to the proposed recharge basins, at the RWTF.</t>
  </si>
  <si>
    <t>FID and project partner James Irrigation District (JID) constructed a new 100-acre groundwater banking facility and increased the conveyance capacity along a portion of Lower Dry Creek (LDC) Canal and the Lower Dry Creek Extension (LDCE) Canal. The project serves as a groundwater banking facility for runoff from local stormwater frorn the City of Fresno and for recharge of other supplies when available. The most recent portion of the project was completed in April 2018 and allows for the capture of as much as 150 cfs in flows off of the FID facilities when available. However, there is still roorn for expansion.</t>
  </si>
  <si>
    <t>This project would unprove groundwater levels and mitigate critical overdrafting by redirecting flood flows or other flows that could be wheeled through James Irrigation District or off the Mendota Pool for on-farm or in-lieu groundwater recharge. JID shares the southwestern border with MAGSA and owns a siphon whichcrosses the James Bypass as well as the two groundwater-fed canals connected to it located within the boundaries of MAGSA. One of the canals, the James ID Kerman Line, follows the Lassen Avenue alignment due north for about 3.9 miles to collect water from their well fields; however, the canal does not run during the non-irrigation season. The non-irrigation season often aligns with the time of year flood flows occur or when there is lower irrigation demand, therefore there is potential to use the canal to bring surface water into MAGSA by reverse flows from within JID for groundwater recharge or direct use.</t>
  </si>
  <si>
    <t>The project proposes to direct up to 250 cfs from the James Bypass into MAGSA via recharge basins and on-farm and in-lieu recharge.</t>
  </si>
  <si>
    <t>During high flow releases on the North Fork of the Kings River, up to 500 cfs is proposed to be diverted at the approved turnout and canal immediately downstream of McMullin Grade for in-lieu or on-farm recharge. Phase 1 of the project has already been approved and is in construction. Phase 1 of the project includes a 500 cfs turnout in the James Bypass with the 500 cfs McMullin Grade Canal to Floral Avenue.</t>
  </si>
  <si>
    <t>FID owns and operates a 10-acre basin just outside of FID and inside the edge of the MAGSA boundary, west of and along the Trinity Avenue alignment north of California Avenue. Leading to this basin is the FID Houghton Wasteway pipeline and canal system that extends out of the Houghton West Canal. With an estimated capacity of up to about 20 cfs, the pipeline could potentially supply approximately 40 AF of water per day and 2,190 AF /year on an average annual basis. This project proposes to expand the size of the existing recharge basin to match the capacity of the current distribution system. For 90-acres of property, about 73 acres of area is available for recharge after construction of the levees around the existing area as well as the 80-acre new area.</t>
  </si>
  <si>
    <t>This project requires MAGSA to work with FID to send surface water flows down the Big Sandridge Canal to a new turnout that would be located near the end of the canal. This project would require construction of a turnout from the Big Sandridge Canal near where it intersects with North Butte Avenue. Just before the new turnout location there is a section of the canal that is piped with a 48-inch diameter pipe with an estin1ated capacity of 40 cfs by gravity flow, which would liinit the potential flow to much less than the 150 cfs capacity understood at the head of the system. After the turnout, a proposed canal would continue due south for approximately 4.4 miles until reaching an area of potential recharge within Mid-Valley water District and MAGSA boundaries</t>
  </si>
  <si>
    <t xml:space="preserve">This project would convey up to 500 cfs of flood water from the North Fork of the Kings River into the GSA. The conveyance method would be an earthen canal starting from just upstream of the Stinson Weir and then following an alignment roughly between the 195-foot and 200-foot contour lines. By following elevation contour lines, flow by gravity may be possible, though some pump stations may be needed pending future investigation. Upon reaching MAGSA, the water would either be put into one or multiple groundwater recharge basins and/or used for on -farm recharge. </t>
  </si>
  <si>
    <t>MAGSA and RCWD are interested in working with Consolidated Irrigation District (CID) to divert water from the Wristen Ditch for recharge. The project includes about 5.25 miles of canal from the CID's Wristen Ditch at Manning Avenue to convey 40 cfs of Kings River floodwater when available along Manning Avenue into the GSA to then be diverted to nearby properties for on-farm recharge.</t>
  </si>
  <si>
    <t>The Basin 11 recharge project, consisting of improvements to the Liberty Canal, construction of a turnout from Liberty Canal, settling channel and approximately 45-acre recharge basin, was constructed in 2016 with partial funding from the Kings Basin IRWMP. At the time of constrnction, minimal excavation of the site occurred. The first year water was delivered for recharge was in 2017, and recharge rates were significantly less than expected. The Basin 11 Improvement Project consisted of excavation of the basin in 2018 to remove organic matter and shallow clay lenses to improve the recharge rates. When excess high flow Kings River water or CVP water is available, water will be diverted for groundwater recharge.</t>
  </si>
  <si>
    <t>This landowner initiated project expands the existing LID Basin 11 recharge facility by constructing an additional 35-acre recharge basin immediately west and contiguous to the existing basin. Construction of the adjacent basin is nearly complete. The additional storage capacity relies on the same water source as the Basin 11 project (NFKl) and will be connected by an equalizing pipeline. When excess high flow Kings River water or CVP water is available, water will be diverted for groundwater recharge. The conveyance system to deliver water to the site is the Liberty Canal.</t>
  </si>
  <si>
    <t>A gross 150-acre parcel will be excavated for gronndwater recharge in conjunction with the California High Speed Rail (HSR) Pro ject. The net ponded area is approximately 109 acres. A conveyance system will be constmcted to deliver water to the project site from Cole Slough of the Kings River.</t>
  </si>
  <si>
    <t xml:space="preserve">The NFRRP would involve construction of the conveyance modifications for enlargement of the Liberty Canal to support the Elkhorn Property Recharge Project and Beeler Recharge Project along with other existing and potential recharge basins served by the Liberty Canal, including another future project Mussel Slough Ranch Recharge. The Liberty Canal improvements would improve the headworks and approximately 6.5 miles of the canal, increasing the capacity from 150 cfs to 430 cfs for the first 2.9 miles of the canal, then increasing to 320 cfs from 150 cfs for the next 22 miles, and from 60 to 210 cfs to Highway 41 (next 1.4 miles). </t>
  </si>
  <si>
    <t>The existing 25-acre parcel owned by LID is currently used as a regulating reservoir and groundwater recharge basin. Murphy Slough borders the northern end of the site and an irrigation canal terminates near the southern end. A surficial clay layer underlying the basin approximately five to eight feet thick was excavated in the northern 1/ 3 of the site which dramatically increased infiltration rates. The improvement project will entail excavating the remainder of the southern 2/3 of the site, approximately 16 acres, from five to 18 feet below ground surface to increase recharge volumes.</t>
  </si>
  <si>
    <t>The project entails spreading water on suitable fields by landowners when excess high flow Kings River water or CVP water is available to achieve groundwater recharge. The field soil type and crop type must be considered, along with the timing when the high flow water is available. It is anticipated that the program that is developed by the GSA may involve incentives and a groundwater credit system to encourage landowners to participate.</t>
  </si>
  <si>
    <t>The Cerini Rechacge Project utilizes a portion of an approximately 1,700 acre property that is partially developed into wetland and upland habitat within the northwest portion of the NFKGSA in Fresno County.The property is undeveloped, uncropped, and has not been farmed for over 20 years. Ephemeral swales and drainages naturally occur on the property and can be used to deliver and spread water on most of the property when excess high flow Kings River water or CVP water is available to achieve groundwater recharge. Based on the SAGBI map and known surficial clay layers across the property, the infiltration rate is expected to be low. However, large open areas within the NFKGSA are rare and a significant amount of water can be recharged even if the recharge rates are lower than in other portions of the GSA.</t>
  </si>
  <si>
    <t>The Kamm Recharge Project utilizes a portion of an approximately 5,700 acre property owned by a couple of landowners that is partially developed into wetland and upland habitat within the northwest portion of the NFKGSA in Fresno County. The project may be split into a 5,000 acre project and a 700 acre project. The property is undeveloped, uncropped, and has not been farmed for over 20 years. Ephemeral swales and drainages naturally occur on the property and can be used to deliver and spread water on most of the property when excess high flow Kings River water or CVP water is available to achieve groundwater recharge. Based on the SAGBI map and known surficial clay layers across the property, the infiltration rate is expected to be low. However, large open areas within the NFKGSA are rare and a significant amount of water can be recharged even if the recharge rates are lower than in other portions of the GSA.</t>
  </si>
  <si>
    <t>The project entails constructing an approximately 72-acre recharge basin with levees less than 6 feet tall to balance the site earthwork and limit excavation. The project will store water approximately 5 feet deep and provide recharge when excess high flow Kings River water or CVP water is available.</t>
  </si>
  <si>
    <t>The project entails spreading water in recharge basins by private landowners when excess high flow Kings River water or CVP water is available to achieve groundwater recharge .. The basin depth and soil type must be considered, along with the timing when the high flow water is available. It is anticipated that the program that is developed by the GSA may involve a groundwater credit system to encourage landowners to participate. A groundwater banking program along the lines of the existing LID banking policy will be taken into consideration when developing this project/ program.</t>
  </si>
  <si>
    <t>The North Fork Kings GSA will develop and implement the program in cooperation with the upgradient agency, potentially the Consolidated Irrigation District. The recharge itself will be located generally north and east of the NFKGSA, carried out by participating agencies and/ or private landowners. An interagency agreement will formalize roles and responsibilities before the project proceeds.</t>
  </si>
  <si>
    <t>The project entails construction of a groundwater recharge basin to capture excess high flow Kings River water or CVP water is available to achieve groundwater recharge. The total area of the proposed project site is 288.67 acres, with an anticipated net recharge area of approximately 220 acres. The main conveyance system to deliver water to the property would be the Liberty Canal. The Liberty canal improvements to convey the recharge water to the site was included and discussed in NFK4 project.</t>
  </si>
  <si>
    <t>The project is still largely conceptual in nature and entails individual landowners constructing a series of interconnected dry wells that could be used to achieve groundwater recharge when excess high flow Kings River water or CVP water is available. The dry well would be a standpipe filled with gravel that would allow water to infiltrate below the soil surface.</t>
  </si>
  <si>
    <t xml:space="preserve">The project is still largely conceptual in nature and entails individual landowners constructing a subsurface tile line system at a depth of 8-10 feet below the soil surface and operating the system in reverse - that is discharging surface water through the subsurface tile lines to achieve recharge below the soil surface rather than removing shallow groundwater. This type of system could be used to achieve groundwater recharge when excess high flow Kings River water or CVP water is available. </t>
  </si>
  <si>
    <t>A gross 150-acre parcel will be excavated for groundwater recharge in conjunction with the California High Speed Rail (HSR) Project. The project site will be acquired from the State of California after HSR construction is completed. The net ponded area is approximately 109 acres.</t>
  </si>
  <si>
    <t>The existing property has approximately 27 acres of partially excavated land capable of capruring some surface water flows from the LID Island Canal. The project would develop the property into a recharge basin by deepening the existing site and constructing perimeter basin levees for increased storage capacity when excess high flow Kings River water or CVP water is available to achieve groundwater recharge.</t>
  </si>
  <si>
    <t>The existing property, approximately 6 acres, is a privately owned and abandoned vineyard. The project would construct a recharge basin capable of storing surface water flows from the Liberty Millrace Canal when excess high flow Kings River water or CVP water is available to achieve groundwater recharge. The project will construct a recharge basin with levees less than 6 feet tall to balance the site earthwork and limit excavation. It may be possible to expand the project onto adjacent property to increase the recharge potential.</t>
  </si>
  <si>
    <t>The project entails construction by Reed Ditch Company of a narrow recharge basin on a 10-acre parcel adjacent to Murphy Slough to capture excess high flow Kings River water or CVP water that is available to achieve groundwater recharge.</t>
  </si>
  <si>
    <t xml:space="preserve">This project is for the construction of a 3 million gallon water storage tank and 4-M DG surface water treatment facility (with possible future expansion to 8-MGD). The project will include, enigineering &amp; design, construction of tank, booster pumps, operations and treatment buildin1;s, and associated site improvements.  As development continues in the southeast region of Fresno, the need for supplemental water system infrastructure and production is required to meet peak summertime demands. The project goal is to utilize surface water supplies to meet the.se new demands rather than groundwater. </t>
  </si>
  <si>
    <t>The project seeks to utilize two existing basins used by James ID for the dual purpose of capturing flood and excess water for later use and to recharge water into the aquifer. Basin 1 is 6.0 acres and holds approximately 100 AF. Basin 2 is 40 acres and holds approximately 900 AF. At currently configured, only 600 AF may be removed from the basins by pumping using permanently installed facilities. The completed project seeks to build out Basin 2 to allow for 300 AF of additional storage and permanent facilities that will allow for the removal of an additional 600 AF from Basin 2. The project will also include modifications to increase the the flow rate conveyed into the basins to allow for the capture of short duration flows in the Kings River.</t>
  </si>
  <si>
    <t>The project seeks to utilize an existing basin currently used by James ID for the dual purpose of capturing flood and excess water for later use and to recharge water into the aquifer. Basin 3 is 16.0 acres and holds approximately 240 AF. As currently constructed, water can only be removed from basin 3 and utilized by the district if temporary facilities (pumps) are used. The project seeks to build out Basin 3 to allow for 400 AF of storage and permanent facilities that will allow for the removal of 320 AF from the basin.</t>
  </si>
  <si>
    <t>The project seeks to utilize the property owned by RD 1606 for spreading and shallow recharge. The project has three hydraulically separate sites. The first site is south of Manning Avenue and is nominally 9,500 feet by 800 feet wide (175 acres) . The second site is north of Manning and is nominally 22,800 feet by 800 feet wide (415 acres). The third site is north of Placer Avenue and is nominally 16,800 feet by 800 feet (wide) (305 acres).</t>
  </si>
  <si>
    <t>The project consists of the utilization of the James ID water distribution. system to recharge additional water into the aquifer by operating laterals and ditches at times when those facilities would not normally be operated.</t>
  </si>
  <si>
    <t>The project site consists of utilizing two existing storm water basins in the City of San Joaquin for groundwater recharge. The first basin is located on Colorado Avenue and is 2.8 acres. The second basin is located on California Avenue and is 1.8 acres. Both basins are near James ID Lateral H . The basis would be used primarily for storm water capture and disposal through percolation. When basin capacity is not needed for storm water storage, a portion of the basin's capacity would be used for groundwater recharge. The Colorado A venue basin percolates water well; however, the California Avenue basin does not percolate water well. The cause of the poor percolation is purportedly clay materials that are present at the bottom of the basin. The project, if fully implemented will remove the clay material exposing native materials and improving percolation.</t>
  </si>
  <si>
    <t>The project site is the Carmichael Slough and is located between James ID Laterals E and F. The project will introduce flood and excess water into the slough and will utilize the slough for groundwater recharge. The facilities for the project may include structures to introduce water into the slough from Lateral E and allow water exit the slough into Lateral F. The slough is approximately 2,800 feet long and 40 feet wide.</t>
  </si>
  <si>
    <t>The project site consists of two linear shallow basins parallel to the James ID Main Canal between its Lateral N and Lateral P. The first basin, Basin O located between Laterals O and P, is 4000 feet by 80 feet (7.35 acres). The second basin, Basin N located between Laterals N and 0, is 3900 feet by 50 feet (4.45 acres). The shallow basins will be used for spreading.</t>
  </si>
  <si>
    <t>The project will utilize the Fresno Slough to recharge water into the aquifer. A portion. of the water delivered into the slough will recharge the aquifer. Water will also be stored and circulated within the slough for later use. The project is expected to inundate an area 10,000 feet by 40 feet (9.18 acres).</t>
  </si>
  <si>
    <t>The project will utilize the small reservoir created by Mud Dam to pool and store water and allow it to be spread over time across conservation easement lands. An estimated 360 acres will be inundated by the project. A portion of the water applied to the conservation easement lands will recharge the aquifer. Minor improvements to existing facilities may be required to facilitate effective long-term use.</t>
  </si>
  <si>
    <t>The project utilizes existing James ID conveyances along the Lassen Avenue alignment to provide flood water and excess water to Iandowners in areas that do not have surface water deliveries. Water will be "backed into" the conveyance and one or more temporary lift stations may be required. At this time, it is estimated that up to 5,120 acres of land can be served by the project.</t>
  </si>
  <si>
    <t>The project improves existing James ID conveyances within the James Bypass and constructs a new canal tentatively planned along the Lake Avenue alignment to provide flood water and excess water to landowners in areas that do not have surface water deliveries.</t>
  </si>
  <si>
    <t>This project will construct about two sections (1,280 acres) of water storage in the Liberty Project  that will be supplied with water from the Wilbur Ditch when this water is available, and transfer the water to the North Area via Lateral A to the Deer Creek/White Ranch lands for either recharge or transfer to the North Area via the AWD canal system</t>
  </si>
  <si>
    <t>This project has been initiated by a landowner located within TCWA’s Southeast Area. It involves developing a recharge area in the northeast portion of the Southeast Area. The plan is to capture excess runoff and floodwaters for recharge. The area has been identified as one of the areas that have potential for recharge, as it is in the vicinity of White River, and permeabilities are indicated to be acceptable.</t>
  </si>
  <si>
    <t>This management action will require new wells to be constructed in the upper aquifer and, to the extent possible, will replace wells that are currently pumping from the lower aquifer with wells constructed in the upper aquifer.</t>
  </si>
  <si>
    <t>AID proposes to increase the levee height on two of its existing reservoirs in order to receive additional overflows from Deer Creek during periods of above-normal precipitation. The existing levees are approximately 2 feet in height and provide storage capacity of approximately 360 acre-feet. Increasing the levee height to 8 feet, with a water storage depth of 6 feet, would increase the storage capacity to approximately 1,460 acre-feet.</t>
  </si>
  <si>
    <t>Reduction in the overall water use of Alpaugh GSA may be achieved through changes in cropping patterns from one crop type to another with a lower consumptive use per acre or through selective land fallowing. While the choice of crop type is ultimately up to the individual landowner, AID may develop a plan to encourage cropping pattern changes to meet the groundwater Sustainability Goals of the GSA. The following is presented to describe a possible direction based on current cropping patterns within AID and expected water supply needs.</t>
  </si>
  <si>
    <t>AID may purchase additional surface water as needed to meet future demands not satisfied through the implementation of Actions 1, 2, and 3. The amount purchased would be subject to the AID’s needs and the cost of available supplies. With the implementation of Actions 1 and 2, a shortfall in future water supply needs of approximately 5,000 to 6,000 acre-feet/year may still be incurred. Under Action 4, AID will investigate options for acquisition or purchase of additional water supplies.</t>
  </si>
  <si>
    <t>Project title</t>
  </si>
  <si>
    <t>city of fresno surface water treatment facility</t>
  </si>
  <si>
    <t>Clovis SWTP pretreatment</t>
  </si>
  <si>
    <t>Project 2: Participation in California WaterFix</t>
  </si>
  <si>
    <t>According to the 2016 WSRP, Response Level 1 is ongoing, and all water use restrictions are strictly voluntary.  These actions only become mandatory if a Response Level 2 is declared, which requires a declaration by the WKWD’s Board of Directors. This adaptive management strategy would convert the Response Level 1 actions in th WSRP from voluntary to mandatory. These water restrictions wouldrequire a 25 percent reduction in large landscape watering from 2007 levels, prohibit water waste, and reduce non- contracted industrial water use by 15 percent from 2007 levels. WKWD may choose to implement these or a differe set of permanent demand management measures as appropriate at the time this adaptive management strategy is approved</t>
  </si>
  <si>
    <t>Merced-Chowchilla Intertie</t>
  </si>
  <si>
    <t>Under this agreement executed in 2013, the City of Visalia delivers tertiary-treated waste water to the district in exchange for excess surface water in wet years diverted by the district to specific recharge locations that benefit the groundwater pumping system serving the city. This leveraged exchange provides for one AF of surplus water returned to the city on average for every two AF of wastewater effluent delivered to TID. Per the agreement, the city commits to provide at least 11,000 AF of treated water annually for delivery to TID’s canal system for groundwater recharge on an in-lieu basis by virtue of the supply to growers.</t>
  </si>
  <si>
    <t>In 2014, TID executed an exchange agreement with Sun World International, which calls for an exchange of Sun World’s local Kaweah River supply for TID’s CVP Friant supply. Sun World is acompany with landholdings in the San Joaquin Valley and elsewhere in California; however, none are currently within the Kaweah Subbasin. The company does, however, possess a contractual right to Kaweah River water via one of the local ditch companies. Sun World’s local supply, which would have otherwise been transferred directly or indirectly out of the subbasin, is now committed for diversion into TID, and TID owes back water on a leveraged basis ranging from 2:1 to 3.5:1depending on year type, i.e., 2 to 3.5 AF to TID for every 1 AF provided to Sun World.</t>
  </si>
  <si>
    <t>Similar to the recently instituted exchange agreement with Sun World, TID continues to evaluateother exchange arrangements with entities within the CVP Place of Use. The fundamental conceptapplied in such evaluations is for TID to provide some degree of firm dry-year water supply to entities with permanent crops in exchange for a larger volume of return water. In this way, TIDadds new water into the GSA region for either direct or in-lieu groundwater recharge. Exchanges ofthis nature could be year-to-year or over a specified period of years. TID has a long practice ofengaging in such exchange arrangements.</t>
  </si>
  <si>
    <t>The Cawelo GSA would implement programs that will acquire long-term new water purchase contractsand/or establish a water purchase fund if contracts are difficult to secure because of high demand and competition and resulting high costs.</t>
  </si>
  <si>
    <t>The RRBWSD owns several parcels of land and the associated water rights for the Onyx Ranch and the Smith Ranch. These parcels are located along the South Fork of the Kern River in the Kern River Valley, in and around th communities of Weldon and Onyx, in an unincorporated area of northeastern Kern County. These parcels together comprise the 4,109.18‐acre project site. The RRBWSD is currently conducting an analysis of a proposed change in the point of diversion and place of use of the water rights associated with these parcels so that the water can be delivered in the RRBWSD service area on the San Joaquin Valley floor and used for irrigation and groundwater recharge. The project would reduce the diversion of water on the project site and convert the irrigated fields to low water use crops, or allow the fields to return to their native vegetative state. With the proposed project, RRBWSD would allow the water that would have been diverted on the project site to remain in the South Fork of the Kern Riv and flow downstream. This could result in a net increase in flows within the South Fork of the Kern River, and the Isabella Reservoir where the water would be released through the Isabella Dam and flow downstream in the lower Kern River until the water is diverted at the RRBWSD diversion point. From there, the RRBWSD would deliver the water to recharge basins and channels within and near its service area west of the City of Bakersfield (City) in unincorporated Kern County within the San Joaquin Valley.</t>
  </si>
  <si>
    <t>Water Market Acquisitions</t>
  </si>
  <si>
    <t>Increase size/participation in out-of‐District banking facilities (i.e., Kern Water Bank and Pioneer Project). Increased banking of wet year supplies outside of the District would support deliveries of imported water into the District in normal/dry years.</t>
  </si>
  <si>
    <t>Project category (PPIC)</t>
  </si>
  <si>
    <t>Supply Expansion</t>
  </si>
  <si>
    <t>Other</t>
  </si>
  <si>
    <t>Project subcategory (PPIC)</t>
  </si>
  <si>
    <t>Install a shallow monitoring well in the vicinity of District production wells #2 and #3 for the purposes of evaluating potential hydraulic connection between the Olcese Sand Aquifer Unit and the Shallow Alluvium.</t>
  </si>
  <si>
    <t>Conduct a study of the potential hydraulic connection between the Olcese Sand Aquifer Unit and the Shallow Alluvium.</t>
  </si>
  <si>
    <t>Develop a network of subsidence monitoring locations(benchmarks);monitor the benchmarks on a regular (annual) basis to assesspotential subsidence.</t>
  </si>
  <si>
    <t>Construction of and conversion to two monitroing wells to better manage and collect information on groundwater levels for district recharge facility.</t>
  </si>
  <si>
    <t>The proposed program will be a review of the USACE Terminus (Lake Kaweah) Water Control Diagram with the intent to revise the Diagram to improve operational management. The Water Control Diagram provides the basis for determining allowable storage at Lake Kaweah whileproviding sufficient vacant space to receive inflows that could be a flood risk below the lake. The advent of the Airborne Snow Observatory program offers a new tool for evaluating water stored inthe snow pack and predicting watershed run-off under various conditions. This tool could potentially be utilized to refine the USACE approach to regulating the balance between allowable storage for flood control and maximizing the storage for the benefit of irrigation demands.</t>
  </si>
  <si>
    <t>Recharge</t>
  </si>
  <si>
    <t>Urban Conservation</t>
  </si>
  <si>
    <t>Recycled Water</t>
  </si>
  <si>
    <t>Surface Water Trading</t>
  </si>
  <si>
    <t>Conveyance &amp; Distribution</t>
  </si>
  <si>
    <t>Irrigation Efficiency</t>
  </si>
  <si>
    <t>Surface Water Treatment</t>
  </si>
  <si>
    <t>Reclaimed Water (Brackish Desalination, Oilfield Water)</t>
  </si>
  <si>
    <t>The James Groundwater Storage and Recovery Project is a proposed 2,07‐acre project in southwest Bakersfield designed to recharge, store and recover water to provide a co‐setffective and reliable water supply for landowners within the RRBWSD (and elsewhere).</t>
  </si>
  <si>
    <t>CSJWCD assists users to convert groundwater fields to surface water use. The user applies for water credits based upon new surface water acres. The user is responsible for constructing a diversion facility. As water is diverted the District reduces the water charge until credit is used or seven years since implementation have elapsed.</t>
  </si>
  <si>
    <t>The Little Salado Creek Groundwater Recharge and Flood Control Basin project, proposed by Stanislaus County,consists of constructing a stormwater detention basin to partially divert, retain, and percolate up to 270 cfs of flowfrom Little Salado Creek. Little Salado Creek has a drainage of 874 AFY. It was assumed the detention basin wouldrecharge 489 AFY in Wet WYs (San Joaquin River WY Index). The basin would be located in the future CrowsLanding Industrial Business Park and would have a capacity of 380 AF. The project will provide flood relief to thedownstream City of Patterson and the Upper Aquifer recharge will offset groundwater pumping required to supply thenew development, thereby limiting impacts on Upper Aquifer groundwater elevations and storage due to this project’s development.</t>
  </si>
  <si>
    <t>Due to the proximity of the Liberty Millrace Canal to RCWD, a connection with the LMC was investigated to divert Kings River floodwater when available. The LMC is operated by Laguna Irrigation District on behalf of the Liberty Millrace Canal Co. The connection would be accomplished through the development of a new conveyance canal from the LMC into the RCWD area of MAGSA at the Grantland Avenue alignment. This will allow MAGSA to develop a groundwater recharge project, or projects, to capture excess surface water during wet years.</t>
  </si>
  <si>
    <t xml:space="preserve">The purpose of the project is to provide landowners throughout MAGSA with surface water for irrigation as in-lieu recharge, direct on-farm recharge, or for groundwater banking basins. </t>
  </si>
  <si>
    <t>Pumping Restrictions, Allocations, Metering, Pricing Incentives, Groundwater Trading</t>
  </si>
  <si>
    <t>GSP</t>
  </si>
  <si>
    <t>Eastern SJ GSP</t>
  </si>
  <si>
    <t>Merced GSP</t>
  </si>
  <si>
    <t>Chowchilla GSP</t>
  </si>
  <si>
    <t>Madera Subbasin Joint GSP</t>
  </si>
  <si>
    <t>Gravelly Ford GSP</t>
  </si>
  <si>
    <t>New Stone GSP</t>
  </si>
  <si>
    <t>Root Creek GSP</t>
  </si>
  <si>
    <t>Northern &amp; Central Delta-Mendota GSP</t>
  </si>
  <si>
    <t>Aliso WD GSP</t>
  </si>
  <si>
    <t>SJRECWA GSP</t>
  </si>
  <si>
    <t>Grasslands GSP</t>
  </si>
  <si>
    <t>Olcese GSP</t>
  </si>
  <si>
    <t>Kings River East GSP</t>
  </si>
  <si>
    <t>McMullin GSP</t>
  </si>
  <si>
    <t>North Fork GSP</t>
  </si>
  <si>
    <t>North Kings GSP</t>
  </si>
  <si>
    <t>South Kings GSP</t>
  </si>
  <si>
    <t>Central Kings GSP</t>
  </si>
  <si>
    <t>James ID GSP</t>
  </si>
  <si>
    <t>Westlands GSP</t>
  </si>
  <si>
    <t>Mid Kaweah GSP</t>
  </si>
  <si>
    <t>Greater Kaweah GSP</t>
  </si>
  <si>
    <t>East Kaweah GSP</t>
  </si>
  <si>
    <t>Tulare Lake GSP</t>
  </si>
  <si>
    <t>Tri County WA GSP</t>
  </si>
  <si>
    <t>Alpaugh GSP</t>
  </si>
  <si>
    <t>Eastern Tule GSP</t>
  </si>
  <si>
    <t>Kern River GSP</t>
  </si>
  <si>
    <t>Pixley GSP</t>
  </si>
  <si>
    <t>Lower Tule River GSP</t>
  </si>
  <si>
    <t>Buena Vista GSP</t>
  </si>
  <si>
    <t>KGA GSP</t>
  </si>
  <si>
    <t>Henry Miller WD GSP</t>
  </si>
  <si>
    <t>in lieu</t>
  </si>
  <si>
    <t>basin</t>
  </si>
  <si>
    <t>on-farm</t>
  </si>
  <si>
    <t>on-farm (fallowed land)</t>
  </si>
  <si>
    <t>basin + in-lieu</t>
  </si>
  <si>
    <t>basin [+ DAC flood protn]</t>
  </si>
  <si>
    <t>on-farm (various lands)</t>
  </si>
  <si>
    <t>on-farm + in-lieu</t>
  </si>
  <si>
    <t>basin + on-farm + in-lieu</t>
  </si>
  <si>
    <t>basin + on-farm</t>
  </si>
  <si>
    <t>on-farm (natural lands)</t>
  </si>
  <si>
    <t>dry wells (conceptual)</t>
  </si>
  <si>
    <t>on-farm (natural lands) using dam</t>
  </si>
  <si>
    <t>ASR</t>
  </si>
  <si>
    <t>basin + dry wells</t>
  </si>
  <si>
    <t>basin [+DAC WQ benefits]</t>
  </si>
  <si>
    <t>basin (+ habitat)</t>
  </si>
  <si>
    <t>in lieu + basin</t>
  </si>
  <si>
    <t>irrigation efficiency</t>
  </si>
  <si>
    <t>basin or on-farm</t>
  </si>
  <si>
    <t>creek/slough + basin</t>
  </si>
  <si>
    <t>creek/slough</t>
  </si>
  <si>
    <t>creek/slough + basin (+habitat)</t>
  </si>
  <si>
    <t>subsurface (conceptual)</t>
  </si>
  <si>
    <t>extend SW deliveries</t>
  </si>
  <si>
    <t>expand SW capacity</t>
  </si>
  <si>
    <t>basin [+flood control]</t>
  </si>
  <si>
    <t>extend or expand SW</t>
  </si>
  <si>
    <t>basin?</t>
  </si>
  <si>
    <t>Delta conveyance</t>
  </si>
  <si>
    <t>system efficiency</t>
  </si>
  <si>
    <t>on-farm efficiency</t>
  </si>
  <si>
    <t>on-farm efficency</t>
  </si>
  <si>
    <t>crop shifts &amp; on-farm efficiency</t>
  </si>
  <si>
    <t>unspecified</t>
  </si>
  <si>
    <t>water fees</t>
  </si>
  <si>
    <t>conversion to urban lands</t>
  </si>
  <si>
    <t>compensation/incentives</t>
  </si>
  <si>
    <t>GW allocation</t>
  </si>
  <si>
    <t>shut off district-owned wells</t>
  </si>
  <si>
    <t>GW allocation + ramp down</t>
  </si>
  <si>
    <t>Limit GW exports</t>
  </si>
  <si>
    <t>GSA may adopt a policy to  prohibit new groundwater exports</t>
  </si>
  <si>
    <t>pumping location shifts</t>
  </si>
  <si>
    <t>GW trading</t>
  </si>
  <si>
    <t>Set binding pumping limitations in conjunction with a fee for pumping above limits.</t>
  </si>
  <si>
    <t>GW allocation (voluntary)</t>
  </si>
  <si>
    <t>GW measurement</t>
  </si>
  <si>
    <t>fee (acreage)</t>
  </si>
  <si>
    <t>fee (pumping)</t>
  </si>
  <si>
    <t>fee (pumping) + GW allocation</t>
  </si>
  <si>
    <t>oilfield produced water</t>
  </si>
  <si>
    <t>brackish GW blending</t>
  </si>
  <si>
    <t>brackish GW treatment</t>
  </si>
  <si>
    <t>brackish GW &amp; oilfield water</t>
  </si>
  <si>
    <t>recycled water for ag</t>
  </si>
  <si>
    <t>reclaimed drainwater</t>
  </si>
  <si>
    <t>recycled water for wetlands</t>
  </si>
  <si>
    <t>recycled water for urban</t>
  </si>
  <si>
    <t>end exports of recycled water</t>
  </si>
  <si>
    <t>new small reservoir</t>
  </si>
  <si>
    <t>new small reservoir (?)</t>
  </si>
  <si>
    <t>Temperance Flat</t>
  </si>
  <si>
    <t>expand existing reservoir</t>
  </si>
  <si>
    <t>expand existing reservoir (Success Dam)</t>
  </si>
  <si>
    <t>expand SW treatment</t>
  </si>
  <si>
    <t>new SW treatment (DACs)</t>
  </si>
  <si>
    <t>recent metering</t>
  </si>
  <si>
    <t>new metering</t>
  </si>
  <si>
    <t>Project method (PPIC)</t>
  </si>
  <si>
    <t>indoor &amp; outdoor efficiency (permanent)</t>
  </si>
  <si>
    <t>mandatory GW cuts</t>
  </si>
  <si>
    <t>land purchase</t>
  </si>
  <si>
    <t>indoor &amp; outdoor efficiency (periodic)</t>
  </si>
  <si>
    <t>GW allocation + GW trading</t>
  </si>
  <si>
    <t>GW allocation+ (GW trading, pumping fees, land purchases)</t>
  </si>
  <si>
    <t>COA-related SW increases</t>
  </si>
  <si>
    <t>limit new wells</t>
  </si>
  <si>
    <t>SW trading</t>
  </si>
  <si>
    <t>SW trading (reduce)</t>
  </si>
  <si>
    <r>
      <rPr>
        <sz val="11"/>
        <color theme="1"/>
        <rFont val="Calibri"/>
        <family val="2"/>
        <scheme val="minor"/>
      </rPr>
      <t>Connection of the Diltz Intertie mainline to servie 380 acres of irrigated land with surface water.</t>
    </r>
  </si>
  <si>
    <r>
      <rPr>
        <sz val="11"/>
        <color theme="1"/>
        <rFont val="Calibri"/>
        <family val="2"/>
        <scheme val="minor"/>
      </rPr>
      <t>Conveyance improvements to SWID's existing distribution system that will allow CVP water to be delivered from the FKC for recharge.</t>
    </r>
  </si>
  <si>
    <r>
      <rPr>
        <sz val="11"/>
        <color theme="1"/>
        <rFont val="Calibri"/>
        <family val="2"/>
        <scheme val="minor"/>
      </rPr>
      <t>Construction of a 285-acre recharge site for CVP surface water.</t>
    </r>
  </si>
  <si>
    <r>
      <rPr>
        <sz val="11"/>
        <color theme="1"/>
        <rFont val="Calibri"/>
        <family val="2"/>
        <scheme val="minor"/>
      </rPr>
      <t>Construction of pipeline to connect SWID's existing system to Semitropic to provide opertational flexibility to absorb delivered surface water</t>
    </r>
  </si>
  <si>
    <r>
      <rPr>
        <sz val="11"/>
        <color theme="1"/>
        <rFont val="Calibri"/>
        <family val="2"/>
        <scheme val="minor"/>
      </rPr>
      <t>Implementation of fees for groundwater use when surface water is available.</t>
    </r>
  </si>
  <si>
    <r>
      <rPr>
        <sz val="11"/>
        <color theme="1"/>
        <rFont val="Calibri"/>
        <family val="2"/>
        <scheme val="minor"/>
      </rPr>
      <t>Improvements to individual farming operations that address water use efficiency and/or groundwater protection through incentive programs.</t>
    </r>
  </si>
  <si>
    <r>
      <rPr>
        <sz val="11"/>
        <color theme="1"/>
        <rFont val="Calibri"/>
        <family val="2"/>
        <scheme val="minor"/>
      </rPr>
      <t>Development of an incentive program to encourage landowners to take delivery of available water to facilitate further groundwater recharge.</t>
    </r>
  </si>
  <si>
    <r>
      <rPr>
        <sz val="11"/>
        <color theme="1"/>
        <rFont val="Calibri"/>
        <family val="2"/>
        <scheme val="minor"/>
      </rPr>
      <t>Implementation of a program which would supply water to landowners for       use in subsurface recharge practices.</t>
    </r>
  </si>
  <si>
    <r>
      <rPr>
        <sz val="11"/>
        <color theme="1"/>
        <rFont val="Calibri"/>
        <family val="2"/>
        <scheme val="minor"/>
      </rPr>
      <t>Improvement of monitoring and measurements to refine the accuracy of measurement or calculation of inflow and outflow components of district-    level water budget. Will also refine Subbasin Model and water budget.</t>
    </r>
  </si>
  <si>
    <r>
      <rPr>
        <sz val="11"/>
        <color theme="1"/>
        <rFont val="Calibri"/>
        <family val="2"/>
        <scheme val="minor"/>
      </rPr>
      <t>Conversion of agricultural land to urban use within the limits of each city  to reduce groundwater use due to the decreased demand.</t>
    </r>
  </si>
  <si>
    <r>
      <rPr>
        <sz val="11"/>
        <color theme="1"/>
        <rFont val="Calibri"/>
        <family val="2"/>
        <scheme val="minor"/>
      </rPr>
      <t>Implementation of urban indoor and outdoor usage cappage as required by       SB 606 and AB 1668.</t>
    </r>
  </si>
  <si>
    <r>
      <rPr>
        <sz val="11"/>
        <color theme="1"/>
        <rFont val="Calibri"/>
        <family val="2"/>
        <scheme val="minor"/>
      </rPr>
      <t>In coordination with other KGA members, develop a mitigation program to       offer financial assistance for the replacement of domestic wells which are impacted by groundwater management to the proposed SMCs. Coordinate development of eligibility criteria for participation in mitigation program.</t>
    </r>
  </si>
  <si>
    <r>
      <rPr>
        <sz val="11"/>
        <color theme="1"/>
        <rFont val="Calibri"/>
        <family val="2"/>
        <scheme val="minor"/>
      </rPr>
      <t>Implementation of an allocation structure that would allow for the transfer of groundwater pumping credits within the district's jurisdiction.</t>
    </r>
  </si>
  <si>
    <r>
      <rPr>
        <sz val="11"/>
        <color theme="1"/>
        <rFont val="Calibri"/>
        <family val="2"/>
        <scheme val="minor"/>
      </rPr>
      <t>Development and implementation of a voluntary land fallowing program to reduce water demand.</t>
    </r>
  </si>
  <si>
    <r>
      <rPr>
        <sz val="11"/>
        <color theme="1"/>
        <rFont val="Calibri"/>
        <family val="2"/>
        <scheme val="minor"/>
      </rPr>
      <t>Limit use of groundwater through pumping restrictions</t>
    </r>
  </si>
  <si>
    <r>
      <rPr>
        <sz val="11"/>
        <color theme="1"/>
        <rFont val="Calibri"/>
        <family val="2"/>
        <scheme val="minor"/>
      </rPr>
      <t>Onyx Ranch</t>
    </r>
  </si>
  <si>
    <r>
      <rPr>
        <sz val="11"/>
        <color theme="1"/>
        <rFont val="Calibri"/>
        <family val="2"/>
        <scheme val="minor"/>
      </rPr>
      <t>James Groundwater Storage and Recovery Project</t>
    </r>
  </si>
  <si>
    <r>
      <rPr>
        <sz val="11"/>
        <color theme="1"/>
        <rFont val="Calibri"/>
        <family val="2"/>
        <scheme val="minor"/>
      </rPr>
      <t>Kern Fan Groundwater Storage Project.</t>
    </r>
  </si>
  <si>
    <r>
      <rPr>
        <sz val="11"/>
        <color theme="1"/>
        <rFont val="Calibri"/>
        <family val="2"/>
        <scheme val="minor"/>
      </rPr>
      <t>Western Rosedale In‐Lieu Service Area</t>
    </r>
  </si>
  <si>
    <r>
      <rPr>
        <sz val="11"/>
        <color theme="1"/>
        <rFont val="Calibri"/>
        <family val="2"/>
        <scheme val="minor"/>
      </rPr>
      <t>Ten Section Water Recharge Project</t>
    </r>
  </si>
  <si>
    <r>
      <rPr>
        <sz val="11"/>
        <color theme="1"/>
        <rFont val="Calibri"/>
        <family val="2"/>
        <scheme val="minor"/>
      </rPr>
      <t>Water Charge Demand Reduction</t>
    </r>
  </si>
  <si>
    <r>
      <rPr>
        <sz val="11"/>
        <color theme="1"/>
        <rFont val="Calibri"/>
        <family val="2"/>
        <scheme val="minor"/>
      </rPr>
      <t>RRBWL (White Land) Water Supplies and Demand Imbalance Reduction</t>
    </r>
  </si>
  <si>
    <r>
      <rPr>
        <sz val="11"/>
        <color theme="1"/>
        <rFont val="Calibri"/>
        <family val="2"/>
        <scheme val="minor"/>
      </rPr>
      <t>White Lands (non‐RRBWSD lands) within the RRBMA that are not used for groundwater banking will correct the water supply imbalance on a linear basis over the planning period of 202‐20040. Like RRBWSD lands, the white lands will start with the native yield of 0.15 AF/acre. The total annual demand for white lands in the RRBMA is about 10,3 AFY with a water supply imbalance (or deficit) of 3,618 AFY. The average agricultural demand is 2.6 AF/acre according to METRIC studies. While agricultural demands in the White Lands range from 1.‐44.9 AF/acre the initial allowable demand will be the average demand of 2.6 AF/acre. It is expected that white lands would seek to acquire water supplies for in‐lieu and direct groundwater recharge via banking agreements with RRBWSD or others to offset demands.</t>
    </r>
  </si>
  <si>
    <r>
      <rPr>
        <sz val="11"/>
        <color theme="1"/>
        <rFont val="Calibri"/>
        <family val="2"/>
        <scheme val="minor"/>
      </rPr>
      <t>RRBWD 3rd Party Recharge and Storage Program</t>
    </r>
  </si>
  <si>
    <r>
      <rPr>
        <sz val="11"/>
        <color theme="1"/>
        <rFont val="Calibri"/>
        <family val="2"/>
        <scheme val="minor"/>
      </rPr>
      <t>The RRBWSD will assist 3rd parties (white lands, districts, and private parties) in recharging water supplies for use the RRBMA or other down gradient areas in the Kern Su‐bbasin. RRBWSD would offer existing conveyance and recharge facilities in exchange for a portion of the imported water supply and payments of ‐yteot‐be developed costs and/or fees.</t>
    </r>
  </si>
  <si>
    <r>
      <rPr>
        <sz val="11"/>
        <color theme="1"/>
        <rFont val="Calibri"/>
        <family val="2"/>
        <scheme val="minor"/>
      </rPr>
      <t>Landowner Water Budgets</t>
    </r>
  </si>
  <si>
    <r>
      <rPr>
        <sz val="11"/>
        <color theme="1"/>
        <rFont val="Calibri"/>
        <family val="2"/>
        <scheme val="minor"/>
      </rPr>
      <t>Tiered Pricing for Groundwater Pumping</t>
    </r>
  </si>
  <si>
    <r>
      <rPr>
        <sz val="11"/>
        <color theme="1"/>
        <rFont val="Calibri"/>
        <family val="2"/>
        <scheme val="minor"/>
      </rPr>
      <t>District Fallowing Program</t>
    </r>
  </si>
  <si>
    <r>
      <rPr>
        <sz val="11"/>
        <color theme="1"/>
        <rFont val="Calibri"/>
        <family val="2"/>
        <scheme val="minor"/>
      </rPr>
      <t>Enhanced Groundwater Recharge</t>
    </r>
  </si>
  <si>
    <r>
      <rPr>
        <sz val="11"/>
        <color theme="1"/>
        <rFont val="Calibri"/>
        <family val="2"/>
        <scheme val="minor"/>
      </rPr>
      <t>Evaluation and Assessment of GDEs with  the Semitropic Area</t>
    </r>
  </si>
  <si>
    <r>
      <rPr>
        <sz val="11"/>
        <color theme="1"/>
        <rFont val="Calibri"/>
        <family val="2"/>
        <scheme val="minor"/>
      </rPr>
      <t>Brackish Water Desalination</t>
    </r>
  </si>
  <si>
    <r>
      <rPr>
        <sz val="11"/>
        <color theme="1"/>
        <rFont val="Calibri"/>
        <family val="2"/>
        <scheme val="minor"/>
      </rPr>
      <t>In-District Water Markets and Transfers</t>
    </r>
  </si>
  <si>
    <r>
      <rPr>
        <sz val="11"/>
        <color theme="1"/>
        <rFont val="Calibri"/>
        <family val="2"/>
        <scheme val="minor"/>
      </rPr>
      <t>Poso Creek MAR</t>
    </r>
  </si>
  <si>
    <r>
      <rPr>
        <sz val="11"/>
        <color theme="1"/>
        <rFont val="Calibri"/>
        <family val="2"/>
        <scheme val="minor"/>
      </rPr>
      <t>Tulare Lake Project</t>
    </r>
  </si>
  <si>
    <r>
      <rPr>
        <sz val="11"/>
        <color theme="1"/>
        <rFont val="Calibri"/>
        <family val="2"/>
        <scheme val="minor"/>
      </rPr>
      <t>Stored Water Recovery Unit</t>
    </r>
  </si>
  <si>
    <r>
      <rPr>
        <sz val="11"/>
        <color theme="1"/>
        <rFont val="Calibri"/>
        <family val="2"/>
        <scheme val="minor"/>
      </rPr>
      <t>Pond-Poso Spreading Grounds, Phase II</t>
    </r>
  </si>
  <si>
    <r>
      <rPr>
        <sz val="11"/>
        <color theme="1"/>
        <rFont val="Calibri"/>
        <family val="2"/>
        <scheme val="minor"/>
      </rPr>
      <t>Pond-Poso Entrance Ponds</t>
    </r>
  </si>
  <si>
    <r>
      <rPr>
        <sz val="11"/>
        <color theme="1"/>
        <rFont val="Calibri"/>
        <family val="2"/>
        <scheme val="minor"/>
      </rPr>
      <t>Multi-District Conveyance (CA to Friant- Kern Canal)</t>
    </r>
  </si>
  <si>
    <r>
      <rPr>
        <sz val="11"/>
        <color theme="1"/>
        <rFont val="Calibri"/>
        <family val="2"/>
        <scheme val="minor"/>
      </rPr>
      <t>Schuster Spreading Grounds</t>
    </r>
  </si>
  <si>
    <r>
      <rPr>
        <sz val="11"/>
        <color theme="1"/>
        <rFont val="Calibri"/>
        <family val="2"/>
        <scheme val="minor"/>
      </rPr>
      <t>Leonard Avenue System</t>
    </r>
  </si>
  <si>
    <r>
      <rPr>
        <sz val="11"/>
        <color theme="1"/>
        <rFont val="Calibri"/>
        <family val="2"/>
        <scheme val="minor"/>
      </rPr>
      <t>Diltz Intertie</t>
    </r>
  </si>
  <si>
    <r>
      <rPr>
        <sz val="11"/>
        <color theme="1"/>
        <rFont val="Calibri"/>
        <family val="2"/>
        <scheme val="minor"/>
      </rPr>
      <t>Cox Canal</t>
    </r>
  </si>
  <si>
    <r>
      <rPr>
        <sz val="11"/>
        <color theme="1"/>
        <rFont val="Calibri"/>
        <family val="2"/>
        <scheme val="minor"/>
      </rPr>
      <t>Stored Water Recovery Unit- XYZ</t>
    </r>
  </si>
  <si>
    <r>
      <rPr>
        <sz val="11"/>
        <color theme="1"/>
        <rFont val="Calibri"/>
        <family val="2"/>
        <scheme val="minor"/>
      </rPr>
      <t>City of Delano Spreading Grounds</t>
    </r>
  </si>
  <si>
    <r>
      <rPr>
        <sz val="11"/>
        <color theme="1"/>
        <rFont val="Calibri"/>
        <family val="2"/>
        <scheme val="minor"/>
      </rPr>
      <t>In-District Spreading and Recovery Facility</t>
    </r>
  </si>
  <si>
    <r>
      <rPr>
        <sz val="11"/>
        <color theme="1"/>
        <rFont val="Calibri"/>
        <family val="2"/>
        <scheme val="minor"/>
      </rPr>
      <t>Schuster Intertie</t>
    </r>
  </si>
  <si>
    <r>
      <rPr>
        <sz val="11"/>
        <color theme="1"/>
        <rFont val="Calibri"/>
        <family val="2"/>
        <scheme val="minor"/>
      </rPr>
      <t>SSJMUD &amp; Cawelo WD Intertie</t>
    </r>
  </si>
  <si>
    <r>
      <rPr>
        <sz val="11"/>
        <color theme="1"/>
        <rFont val="Calibri"/>
        <family val="2"/>
        <scheme val="minor"/>
      </rPr>
      <t>SSJMUD &amp; NKWSD 9-28 Intertie</t>
    </r>
  </si>
  <si>
    <r>
      <rPr>
        <sz val="11"/>
        <color theme="1"/>
        <rFont val="Calibri"/>
        <family val="2"/>
        <scheme val="minor"/>
      </rPr>
      <t>Souteast Delano Spreading Grounds</t>
    </r>
  </si>
  <si>
    <r>
      <rPr>
        <sz val="11"/>
        <color theme="1"/>
        <rFont val="Calibri"/>
        <family val="2"/>
        <scheme val="minor"/>
      </rPr>
      <t>Pond Road Spreading Grounds</t>
    </r>
  </si>
  <si>
    <r>
      <rPr>
        <sz val="11"/>
        <color theme="1"/>
        <rFont val="Calibri"/>
        <family val="2"/>
        <scheme val="minor"/>
      </rPr>
      <t>In-District Spreading Grounds</t>
    </r>
  </si>
  <si>
    <r>
      <rPr>
        <sz val="11"/>
        <color theme="1"/>
        <rFont val="Calibri"/>
        <family val="2"/>
        <scheme val="minor"/>
      </rPr>
      <t>Conversion of Dairy to Recharge Facility</t>
    </r>
  </si>
  <si>
    <r>
      <rPr>
        <sz val="11"/>
        <color theme="1"/>
        <rFont val="Calibri"/>
        <family val="2"/>
        <scheme val="minor"/>
      </rPr>
      <t>"Surface Water First" Incentive Program</t>
    </r>
  </si>
  <si>
    <r>
      <rPr>
        <sz val="11"/>
        <color theme="1"/>
        <rFont val="Calibri"/>
        <family val="2"/>
        <scheme val="minor"/>
      </rPr>
      <t>On-Farm Efficiency/Deficit Irrigation Practices Incentive Program</t>
    </r>
  </si>
  <si>
    <r>
      <rPr>
        <sz val="11"/>
        <color theme="1"/>
        <rFont val="Calibri"/>
        <family val="2"/>
        <scheme val="minor"/>
      </rPr>
      <t>Conversion of Agricultural Land to Urban Use</t>
    </r>
  </si>
  <si>
    <r>
      <rPr>
        <sz val="11"/>
        <color theme="1"/>
        <rFont val="Calibri"/>
        <family val="2"/>
        <scheme val="minor"/>
      </rPr>
      <t>Conversion of Granite Quarry to Sycamore Reservoir</t>
    </r>
  </si>
  <si>
    <r>
      <rPr>
        <sz val="11"/>
        <color theme="1"/>
        <rFont val="Calibri"/>
        <family val="2"/>
        <scheme val="minor"/>
      </rPr>
      <t>This P/MA entails repurposing of the Granite Quarry excavation into a storage reservoir upon cessation of mining operations at the facility which is expected in the next one to four years. The P/MA is being considered and develop in conjunction with Arvin-Edison Water Storage District (AEWSD), and the source of water to fill the new reservoir would likely be surplus imported surface water, brought to the reservoir by AEWSD during wet years, with possible additional contribution from local stormflow runoff. In addition, TCWD may choose to store some of its State Water Project water supplies in the facility at times, supplies which would be wheeled through the AEWSD canal system. The facility is anticipated to serve as a storage basin for water added to it, as well as a location for recharge.</t>
    </r>
  </si>
  <si>
    <r>
      <rPr>
        <sz val="11"/>
        <color theme="1"/>
        <rFont val="Calibri"/>
        <family val="2"/>
        <scheme val="minor"/>
      </rPr>
      <t>Recharge of Carrot Wash Water</t>
    </r>
  </si>
  <si>
    <r>
      <rPr>
        <sz val="11"/>
        <color theme="1"/>
        <rFont val="Calibri"/>
        <family val="2"/>
        <scheme val="minor"/>
      </rPr>
      <t>Tejon Ranchcorp (TRC) recharges carrot wash water generated at a nearby carrot processing facility to a 75.5-acre parcel located just outside of the TCWD MA (Township 32S Range 30E Section 6). The site, which has been in operation since 2016, receives carrot wash water from a nearby carrot processing facility which is discharged to a s of recharge ponds. A total of over 1,000 AF has been recharged at these ponds between 2016 and early 2019. This project is anticipated to continue in the future, and results in a local recharge benefit. A production well may be installed in the future at the site to allow for recovery of recharged groundwater.</t>
    </r>
  </si>
  <si>
    <r>
      <rPr>
        <sz val="11"/>
        <color theme="1"/>
        <rFont val="Calibri"/>
        <family val="2"/>
        <scheme val="minor"/>
      </rPr>
      <t>Project 1: Automatic Meter Reading Project</t>
    </r>
  </si>
  <si>
    <r>
      <rPr>
        <sz val="11"/>
        <color theme="1"/>
        <rFont val="Calibri"/>
        <family val="2"/>
        <scheme val="minor"/>
      </rPr>
      <t>Project 3: Buena Vista Recreation Area Water Supply Management Coordination</t>
    </r>
  </si>
  <si>
    <r>
      <rPr>
        <sz val="11"/>
        <color theme="1"/>
        <rFont val="Calibri"/>
        <family val="2"/>
        <scheme val="minor"/>
      </rPr>
      <t>Adaptive Management Strategy 1: Taft Recycled Water Program</t>
    </r>
  </si>
  <si>
    <r>
      <rPr>
        <sz val="11"/>
        <color theme="1"/>
        <rFont val="Calibri"/>
        <family val="2"/>
        <scheme val="minor"/>
      </rPr>
      <t>Adaptive Management Strategy 2: Shift Balance of Pumping between North and South Wellfields</t>
    </r>
  </si>
  <si>
    <r>
      <rPr>
        <sz val="11"/>
        <color theme="1"/>
        <rFont val="Calibri"/>
        <family val="2"/>
        <scheme val="minor"/>
      </rPr>
      <t>On‐Farm Recharge</t>
    </r>
  </si>
  <si>
    <r>
      <rPr>
        <sz val="11"/>
        <color theme="1"/>
        <rFont val="Calibri"/>
        <family val="2"/>
        <scheme val="minor"/>
      </rPr>
      <t>Study and implement on‐farm recharge where viable.</t>
    </r>
  </si>
  <si>
    <r>
      <rPr>
        <sz val="11"/>
        <color theme="1"/>
        <rFont val="Calibri"/>
        <family val="2"/>
        <scheme val="minor"/>
      </rPr>
      <t>In‐District Banking Facilities</t>
    </r>
  </si>
  <si>
    <r>
      <rPr>
        <sz val="11"/>
        <color theme="1"/>
        <rFont val="Calibri"/>
        <family val="2"/>
        <scheme val="minor"/>
      </rPr>
      <t>Program to promote private and/or Distric‐towned banking facilities within the District.</t>
    </r>
  </si>
  <si>
    <r>
      <rPr>
        <sz val="11"/>
        <color theme="1"/>
        <rFont val="Calibri"/>
        <family val="2"/>
        <scheme val="minor"/>
      </rPr>
      <t>Increase Out‐of‐District Banking Operations</t>
    </r>
  </si>
  <si>
    <r>
      <rPr>
        <sz val="11"/>
        <color theme="1"/>
        <rFont val="Calibri"/>
        <family val="2"/>
        <scheme val="minor"/>
      </rPr>
      <t>Expand District Distribution System</t>
    </r>
  </si>
  <si>
    <r>
      <rPr>
        <sz val="11"/>
        <color theme="1"/>
        <rFont val="Calibri"/>
        <family val="2"/>
        <scheme val="minor"/>
      </rPr>
      <t>Project to expand District distribution system into area currently using only private groundwater.</t>
    </r>
  </si>
  <si>
    <r>
      <rPr>
        <sz val="11"/>
        <color theme="1"/>
        <rFont val="Calibri"/>
        <family val="2"/>
        <scheme val="minor"/>
      </rPr>
      <t>Purchase Additional Supplies</t>
    </r>
  </si>
  <si>
    <r>
      <rPr>
        <sz val="11"/>
        <color theme="1"/>
        <rFont val="Calibri"/>
        <family val="2"/>
        <scheme val="minor"/>
      </rPr>
      <t>Continue purchase of additional supplies, as available, for banking outside of the District or direct delivery within the District.</t>
    </r>
  </si>
  <si>
    <r>
      <rPr>
        <sz val="11"/>
        <color theme="1"/>
        <rFont val="Calibri"/>
        <family val="2"/>
        <scheme val="minor"/>
      </rPr>
      <t>Desalination Facilities</t>
    </r>
  </si>
  <si>
    <r>
      <rPr>
        <sz val="11"/>
        <color theme="1"/>
        <rFont val="Calibri"/>
        <family val="2"/>
        <scheme val="minor"/>
      </rPr>
      <t>Desalination facilities to allow for use of additional poor quality groundwater for agricultural use, easing demand on principal aquifer.</t>
    </r>
  </si>
  <si>
    <r>
      <rPr>
        <sz val="11"/>
        <color theme="1"/>
        <rFont val="Calibri"/>
        <family val="2"/>
        <scheme val="minor"/>
      </rPr>
      <t>"Thru Delta" Facility</t>
    </r>
  </si>
  <si>
    <r>
      <rPr>
        <sz val="11"/>
        <color theme="1"/>
        <rFont val="Calibri"/>
        <family val="2"/>
        <scheme val="minor"/>
      </rPr>
      <t>Particpation of some sort of "Thru Delta" Facility to increase access to contracted (SWP) supplies.</t>
    </r>
  </si>
  <si>
    <r>
      <rPr>
        <sz val="11"/>
        <color theme="1"/>
        <rFont val="Calibri"/>
        <family val="2"/>
        <scheme val="minor"/>
      </rPr>
      <t>Acreage Assessment</t>
    </r>
  </si>
  <si>
    <r>
      <rPr>
        <sz val="11"/>
        <color theme="1"/>
        <rFont val="Calibri"/>
        <family val="2"/>
        <scheme val="minor"/>
      </rPr>
      <t>Set policy to implement an acreage assessment to fund purchase of additional supplies, purchase of land for fallowing, and other investments to support SGMA compliance.</t>
    </r>
  </si>
  <si>
    <r>
      <rPr>
        <sz val="11"/>
        <color theme="1"/>
        <rFont val="Calibri"/>
        <family val="2"/>
        <scheme val="minor"/>
      </rPr>
      <t>Groundwater Allocation and Market</t>
    </r>
  </si>
  <si>
    <r>
      <rPr>
        <sz val="11"/>
        <color theme="1"/>
        <rFont val="Calibri"/>
        <family val="2"/>
        <scheme val="minor"/>
      </rPr>
      <t>Develop a groundwater pumping allocation methodology, including a market system for trading and/or transfering of allocations.</t>
    </r>
  </si>
  <si>
    <r>
      <rPr>
        <sz val="11"/>
        <color theme="1"/>
        <rFont val="Calibri"/>
        <family val="2"/>
        <scheme val="minor"/>
      </rPr>
      <t>Voluntary Pumping Limitations</t>
    </r>
  </si>
  <si>
    <r>
      <rPr>
        <sz val="11"/>
        <color theme="1"/>
        <rFont val="Calibri"/>
        <family val="2"/>
        <scheme val="minor"/>
      </rPr>
      <t>Set non‐binding pumping limitations in conjunction with a fee for pumping above limits.</t>
    </r>
  </si>
  <si>
    <r>
      <rPr>
        <sz val="11"/>
        <color theme="1"/>
        <rFont val="Calibri"/>
        <family val="2"/>
        <scheme val="minor"/>
      </rPr>
      <t>Mandatory Pumping Limitations</t>
    </r>
  </si>
  <si>
    <r>
      <rPr>
        <sz val="11"/>
        <color theme="1"/>
        <rFont val="Calibri"/>
        <family val="2"/>
        <scheme val="minor"/>
      </rPr>
      <t>Land Retirement</t>
    </r>
  </si>
  <si>
    <r>
      <rPr>
        <sz val="11"/>
        <color theme="1"/>
        <rFont val="Calibri"/>
        <family val="2"/>
        <scheme val="minor"/>
      </rPr>
      <t>Purchase and permanently fallow previously irrigated acreage within District to reduce overall water demand and groundwater extractions.</t>
    </r>
  </si>
  <si>
    <r>
      <rPr>
        <sz val="11"/>
        <color theme="1"/>
        <rFont val="Calibri"/>
        <family val="2"/>
        <scheme val="minor"/>
      </rPr>
      <t>SWID operates the Kimberlina Ponds groundwater recharge facility. The Annex Area will evaluate opportunities with SWID to utilize Kimberlina Pond storage capacity for recharge.  The Annex Area will evaluate opportunities to purchase non‐SWID water for recharge in the Kimberlina Ponds facilities, when the Ponds have unused capacity (i.e., likely in non‐ wet and non‐drought years).</t>
    </r>
  </si>
  <si>
    <r>
      <rPr>
        <sz val="11"/>
        <color theme="1"/>
        <rFont val="Calibri"/>
        <family val="2"/>
        <scheme val="minor"/>
      </rPr>
      <t>The Kern Fan Groundwater Storage Project is under development by RRBWSD and would serve to develop a regional water bank in the Kern Fan to capture and store Article 21 water via the State Water Project (SWP) during conditions when surface water is abundant. The Annex Area could potentially become a funding partner in this project and have access to recharge and storage capacity in the Project.</t>
    </r>
  </si>
  <si>
    <r>
      <rPr>
        <sz val="11"/>
        <color theme="1"/>
        <rFont val="Calibri"/>
        <family val="2"/>
        <scheme val="minor"/>
      </rPr>
      <t>This project would improve water supply reliability and groundwater conditions in the Management Area. Benefits of the developing a groundwater recharge facility within the Management Area include effective conveyance of surface water supplies when they are available, facilitation of water banking and exchange arrangements, and avoidance of direct water quality impacts.  A conveyance mechanism, such as the Flat Rocks Canal would be necessary to bring such water to the Management Area.</t>
    </r>
  </si>
  <si>
    <r>
      <rPr>
        <sz val="11"/>
        <color theme="1"/>
        <rFont val="Calibri"/>
        <family val="2"/>
        <scheme val="minor"/>
      </rPr>
      <t>Several entities in the vicinity of the Annex Area have existing groundwater recharge infrastructure, which have unused capacity, particularly in non‐ wet years.  The Annex Area will evaluate potential opportunities with these entities to utilize the unused capacity for recharge of purchased water.</t>
    </r>
  </si>
  <si>
    <r>
      <rPr>
        <sz val="11"/>
        <color theme="1"/>
        <rFont val="Calibri"/>
        <family val="2"/>
        <scheme val="minor"/>
      </rPr>
      <t>In May 2019, the SWID Board adopted a new Buried Recharge policy that allows for on‐farm water banking.  This allows Annex Area landowners to purchase and recharge non‐SWID water on their own properties, as well as those within the original SWID boundary.</t>
    </r>
  </si>
  <si>
    <r>
      <rPr>
        <sz val="11"/>
        <color theme="1"/>
        <rFont val="Calibri"/>
        <family val="2"/>
        <scheme val="minor"/>
      </rPr>
      <t>The Management Area will assess the feasibility of this project and seek partnership with other interest entities. This project would provide connection from the Annex Area to the Kern Water Bank Canal, Cross Valley Canal, and Goose Lake Slough. Phase 1 of this project is to distribute Kern River water to the north using gravity from Goose Lake Slough.</t>
    </r>
  </si>
  <si>
    <r>
      <rPr>
        <sz val="11"/>
        <color theme="1"/>
        <rFont val="Calibri"/>
        <family val="2"/>
        <scheme val="minor"/>
      </rPr>
      <t>The Annex Area can work with SWID to increase the capacity and flexibility of SWID's current conveyance system, to allow access to additional supplies.</t>
    </r>
  </si>
  <si>
    <r>
      <rPr>
        <sz val="11"/>
        <color theme="1"/>
        <rFont val="Calibri"/>
        <family val="2"/>
        <scheme val="minor"/>
      </rPr>
      <t>Secondary‐treated municipal wastewater is from the North of the River Sanitary District is currently used for irrigation and infiltrated into groundwater within the Annex Area.  The Annex Area is discussion options to increase recycled water deliveries and recharge of groundwater with secondary‐treated wastewater within the Annex Area. Growth rate is projected at 2% and output expected to increase to 14,000 AFY.</t>
    </r>
  </si>
  <si>
    <r>
      <rPr>
        <sz val="11"/>
        <color theme="1"/>
        <rFont val="Calibri"/>
        <family val="2"/>
        <scheme val="minor"/>
      </rPr>
      <t>In order to reduce demand within the Management Area, this project would incentivize landowners to fallow their previously farmed lands voluntarily on a rotational basis. This potential project would be implemented on a voluntary rotational basis. Incentives have not yet been established, but would be anticipated to be funded by the Annex Area landowners through the same funding mechanism used for other SGMA‐ related activities.</t>
    </r>
  </si>
  <si>
    <r>
      <rPr>
        <sz val="11"/>
        <color theme="1"/>
        <rFont val="Calibri"/>
        <family val="2"/>
        <scheme val="minor"/>
      </rPr>
      <t>On‐farm Water Conservation</t>
    </r>
  </si>
  <si>
    <r>
      <rPr>
        <sz val="11"/>
        <color theme="1"/>
        <rFont val="Calibri"/>
        <family val="2"/>
        <scheme val="minor"/>
      </rPr>
      <t>The NRCS is offering landowner incentive programs to assist in implementing various conservation activities, including but not limited to: irrigation system improvements, water/nutrient/pest management, and pump engine replacement. Interested landowners can call (661) 336‐0967 or visit the website (www.ca.nrcs.usda.gov) for more information.</t>
    </r>
  </si>
  <si>
    <r>
      <rPr>
        <sz val="11"/>
        <color theme="1"/>
        <rFont val="Calibri"/>
        <family val="2"/>
        <scheme val="minor"/>
      </rPr>
      <t>Education of Groundwater Use per Acre</t>
    </r>
  </si>
  <si>
    <r>
      <rPr>
        <sz val="11"/>
        <color theme="1"/>
        <rFont val="Calibri"/>
        <family val="2"/>
        <scheme val="minor"/>
      </rPr>
      <t>This program would provide groundwater users an expected groundwater volume, as an education tool, prior to enforcement actions on groundwater allocations, with the goal of providing awareness of overdraft conditions. This information would be provided in an annual letter, along with average crop demand, GSA average extraction, GW overdraft, and reminders of GSA powers and authorities.</t>
    </r>
  </si>
  <si>
    <r>
      <rPr>
        <sz val="11"/>
        <color theme="1"/>
        <rFont val="Calibri"/>
        <family val="2"/>
        <scheme val="minor"/>
      </rPr>
      <t>Conjunctive Reuse of Naturally Degraded Brackish
Groundwater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</si>
</sst>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00_);_(* \(#,##0.000\);_(* &quot;-&quot;??_);_(@_)"/>
  </numFmts>
  <fonts count="6" x14ac:knownFonts="1">
    <font>
      <sz val="11"/>
      <color theme="1"/>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0" fillId="0" borderId="0" xfId="0" applyFont="1" applyFill="1" applyBorder="1"/>
    <xf numFmtId="3" fontId="2" fillId="0" borderId="0" xfId="0" applyNumberFormat="1" applyFont="1" applyFill="1" applyBorder="1" applyAlignment="1">
      <alignment horizontal="left" vertical="center" wrapText="1"/>
    </xf>
    <xf numFmtId="0" fontId="0" fillId="0" borderId="0" xfId="0" applyFont="1" applyFill="1" applyBorder="1" applyAlignment="1"/>
    <xf numFmtId="0" fontId="0" fillId="0" borderId="0" xfId="0"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Fill="1" applyBorder="1" applyAlignment="1">
      <alignment horizontal="left" vertical="top"/>
    </xf>
    <xf numFmtId="0" fontId="4" fillId="2" borderId="1" xfId="0" applyFont="1" applyFill="1" applyBorder="1" applyAlignment="1">
      <alignment horizontal="center" vertical="center" wrapText="1"/>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3" fillId="3" borderId="3" xfId="0" applyFont="1" applyFill="1" applyBorder="1" applyAlignment="1">
      <alignment horizontal="left" vertical="center" wrapText="1"/>
    </xf>
    <xf numFmtId="0" fontId="0" fillId="3" borderId="3" xfId="0" applyFill="1" applyBorder="1" applyAlignment="1">
      <alignment horizontal="left" vertical="center"/>
    </xf>
    <xf numFmtId="0" fontId="0" fillId="3" borderId="0" xfId="0" applyFill="1"/>
    <xf numFmtId="3" fontId="2"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left" vertical="center"/>
    </xf>
    <xf numFmtId="0" fontId="0" fillId="0" borderId="0" xfId="0" applyFont="1" applyFill="1" applyBorder="1" applyAlignment="1">
      <alignment wrapText="1"/>
    </xf>
    <xf numFmtId="0" fontId="5" fillId="0" borderId="0" xfId="0" applyFont="1" applyFill="1" applyBorder="1" applyAlignment="1">
      <alignment vertical="top"/>
    </xf>
    <xf numFmtId="0" fontId="0" fillId="0" borderId="0" xfId="0" applyFont="1" applyFill="1" applyBorder="1" applyAlignment="1">
      <alignment vertical="top"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right" vertical="center" wrapText="1"/>
    </xf>
    <xf numFmtId="0" fontId="0" fillId="3" borderId="0" xfId="0" applyFill="1" applyBorder="1" applyAlignment="1">
      <alignment vertical="top" wrapText="1"/>
    </xf>
    <xf numFmtId="3" fontId="0" fillId="0" borderId="0" xfId="0" applyNumberFormat="1" applyFont="1" applyFill="1" applyBorder="1" applyAlignment="1">
      <alignment horizontal="left" vertical="center" wrapText="1"/>
    </xf>
    <xf numFmtId="3" fontId="0" fillId="0" borderId="0" xfId="0" applyNumberFormat="1" applyFont="1" applyFill="1" applyBorder="1" applyAlignment="1">
      <alignment horizontal="left" vertical="center"/>
    </xf>
    <xf numFmtId="0" fontId="0" fillId="0" borderId="0" xfId="1" applyNumberFormat="1" applyFont="1" applyFill="1" applyBorder="1" applyAlignment="1">
      <alignment horizontal="right" vertical="center" wrapText="1"/>
    </xf>
    <xf numFmtId="164" fontId="0" fillId="0" borderId="0" xfId="1" applyNumberFormat="1" applyFont="1" applyFill="1" applyBorder="1" applyAlignment="1">
      <alignment horizontal="right" vertical="center" wrapText="1"/>
    </xf>
    <xf numFmtId="165" fontId="0" fillId="0" borderId="0" xfId="1" applyNumberFormat="1" applyFont="1" applyFill="1" applyBorder="1" applyAlignment="1">
      <alignment horizontal="right" vertical="center" wrapText="1"/>
    </xf>
    <xf numFmtId="0" fontId="0" fillId="0" borderId="0" xfId="0" applyFont="1" applyFill="1" applyBorder="1" applyAlignment="1">
      <alignment vertical="top"/>
    </xf>
    <xf numFmtId="0" fontId="0" fillId="0" borderId="0" xfId="0" applyFont="1" applyFill="1" applyBorder="1" applyAlignment="1">
      <alignment vertical="center"/>
    </xf>
    <xf numFmtId="3" fontId="0" fillId="0" borderId="0" xfId="0" applyNumberFormat="1"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241300</xdr:colOff>
      <xdr:row>0</xdr:row>
      <xdr:rowOff>0</xdr:rowOff>
    </xdr:from>
    <xdr:ext cx="6902450" cy="6305380"/>
    <xdr:sp macro="" textlink="">
      <xdr:nvSpPr>
        <xdr:cNvPr id="2" name="TextBox 1"/>
        <xdr:cNvSpPr txBox="1"/>
      </xdr:nvSpPr>
      <xdr:spPr>
        <a:xfrm>
          <a:off x="241300" y="0"/>
          <a:ext cx="6902450" cy="6305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182880">
            <a:spcBef>
              <a:spcPts val="600"/>
            </a:spcBef>
          </a:pP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800" b="1" i="0" u="none" strike="noStrike">
              <a:solidFill>
                <a:schemeClr val="tx2">
                  <a:lumMod val="75000"/>
                </a:schemeClr>
              </a:solidFill>
              <a:effectLst/>
              <a:latin typeface="+mn-lt"/>
              <a:ea typeface="+mn-ea"/>
              <a:cs typeface="+mn-cs"/>
            </a:rPr>
            <a:t>PPIC San Joaquin Valley GSP Supply and Demand Projects</a:t>
          </a:r>
          <a:br>
            <a:rPr lang="en-US" sz="1800" b="1" i="0" u="none" strike="noStrike">
              <a:solidFill>
                <a:schemeClr val="tx2">
                  <a:lumMod val="75000"/>
                </a:schemeClr>
              </a:solidFill>
              <a:effectLst/>
              <a:latin typeface="+mn-lt"/>
              <a:ea typeface="+mn-ea"/>
              <a:cs typeface="+mn-cs"/>
            </a:rPr>
          </a:br>
          <a:r>
            <a:rPr lang="en-US" sz="1400" b="1" i="0" u="none" strike="noStrike">
              <a:solidFill>
                <a:schemeClr val="bg1">
                  <a:lumMod val="65000"/>
                </a:schemeClr>
              </a:solidFill>
              <a:effectLst/>
              <a:latin typeface="+mn-lt"/>
              <a:ea typeface="+mn-ea"/>
              <a:cs typeface="+mn-cs"/>
            </a:rPr>
            <a:t>April 2020 </a:t>
          </a:r>
          <a:r>
            <a:rPr lang="en-US" sz="1400" b="1" i="0" u="none" strike="noStrike">
              <a:solidFill>
                <a:srgbClr val="C00000"/>
              </a:solidFill>
              <a:effectLst/>
              <a:latin typeface="+mn-lt"/>
              <a:ea typeface="+mn-ea"/>
              <a:cs typeface="+mn-cs"/>
            </a:rPr>
            <a:t>(updated on</a:t>
          </a:r>
          <a:r>
            <a:rPr lang="en-US" sz="1400" b="1" i="0" u="none" strike="noStrike" baseline="0">
              <a:solidFill>
                <a:srgbClr val="C00000"/>
              </a:solidFill>
              <a:effectLst/>
              <a:latin typeface="+mn-lt"/>
              <a:ea typeface="+mn-ea"/>
              <a:cs typeface="+mn-cs"/>
            </a:rPr>
            <a:t> April 20, 2020)</a:t>
          </a:r>
          <a:r>
            <a:rPr lang="en-US" sz="1400" b="1" i="0" u="none" strike="noStrike">
              <a:solidFill>
                <a:srgbClr val="C00000"/>
              </a:solidFill>
              <a:effectLst/>
              <a:latin typeface="+mn-lt"/>
              <a:ea typeface="+mn-ea"/>
              <a:cs typeface="+mn-cs"/>
            </a:rPr>
            <a:t/>
          </a:r>
          <a:br>
            <a:rPr lang="en-US" sz="1400" b="1" i="0" u="none" strike="noStrike">
              <a:solidFill>
                <a:srgbClr val="C00000"/>
              </a:solidFill>
              <a:effectLst/>
              <a:latin typeface="+mn-lt"/>
              <a:ea typeface="+mn-ea"/>
              <a:cs typeface="+mn-cs"/>
            </a:rPr>
          </a:br>
          <a:r>
            <a:rPr lang="en-US" sz="1400" b="1" i="0" u="none" strike="noStrike">
              <a:solidFill>
                <a:schemeClr val="bg1">
                  <a:lumMod val="65000"/>
                </a:schemeClr>
              </a:solidFill>
              <a:effectLst/>
              <a:latin typeface="+mn-lt"/>
              <a:ea typeface="+mn-ea"/>
              <a:cs typeface="+mn-cs"/>
            </a:rPr>
            <a:t>Notes and</a:t>
          </a:r>
          <a:r>
            <a:rPr lang="en-US" sz="1400" b="1" i="0" u="none" strike="noStrike" baseline="0">
              <a:solidFill>
                <a:schemeClr val="bg1">
                  <a:lumMod val="65000"/>
                </a:schemeClr>
              </a:solidFill>
              <a:effectLst/>
              <a:latin typeface="+mn-lt"/>
              <a:ea typeface="+mn-ea"/>
              <a:cs typeface="+mn-cs"/>
            </a:rPr>
            <a:t> data caveats</a:t>
          </a: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This spreadsheet includes project and management actions data collected from 36 groundwater sustainability plans (GSPs) from the 11 critically overdrafted basins in the San Joaquin Valley, submitted to the Department of Water Resources in January 2020. Hyperlinks for each GSP are located in the </a:t>
          </a:r>
          <a:r>
            <a:rPr lang="en-US" sz="1100" b="1" i="0" u="none" strike="noStrike">
              <a:solidFill>
                <a:schemeClr val="tx1"/>
              </a:solidFill>
              <a:effectLst/>
              <a:latin typeface="+mn-lt"/>
              <a:ea typeface="+mn-ea"/>
              <a:cs typeface="+mn-cs"/>
            </a:rPr>
            <a:t>"Download links for GSPs" </a:t>
          </a:r>
          <a:r>
            <a:rPr lang="en-US" sz="1100" b="0" i="0" u="none" strike="noStrike">
              <a:solidFill>
                <a:schemeClr val="tx1"/>
              </a:solidFill>
              <a:effectLst/>
              <a:latin typeface="+mn-lt"/>
              <a:ea typeface="+mn-ea"/>
              <a:cs typeface="+mn-cs"/>
            </a:rPr>
            <a:t>sheet of this workbook.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The </a:t>
          </a:r>
          <a:r>
            <a:rPr lang="en-US" sz="1100" b="1" i="0" u="none" strike="noStrike">
              <a:solidFill>
                <a:schemeClr val="tx1"/>
              </a:solidFill>
              <a:effectLst/>
              <a:latin typeface="+mn-lt"/>
              <a:ea typeface="+mn-ea"/>
              <a:cs typeface="+mn-cs"/>
            </a:rPr>
            <a:t>"Supply &amp; demand projects" </a:t>
          </a:r>
          <a:r>
            <a:rPr lang="en-US" sz="1100" b="0" i="0" u="none" strike="noStrike">
              <a:solidFill>
                <a:schemeClr val="tx1"/>
              </a:solidFill>
              <a:effectLst/>
              <a:latin typeface="+mn-lt"/>
              <a:ea typeface="+mn-ea"/>
              <a:cs typeface="+mn-cs"/>
            </a:rPr>
            <a:t>sheet lists projects and management actions, including the project title and description, groundwater basin, implementing agency, average annual benefit in acre-feet per year, estimated capital cost in $ millions, and first year of project implementation. For projects where this number is available, we provide average annual benefit at full implementation in acre-feet per year. Most plans include at least some projects with estimated annual yield, except in the Merced basin, where annual yield is not available for any of the projects listed. We recalculate the yield to average annual values where this number is reported in another frequency (e.g., if project is expected to bring in 4,000 af every 4 years, we report the benefit as 1,000 af per year).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Some basins report additional projects that are "inactive" (not currently under active consideration), or to be implemented after 2040. Where plans make distinction between active and inactive projects, we only include the active ones. We also exclude projects that would not start until after 2040, the deadline for attaining sustainability for these basins.</a:t>
          </a:r>
        </a:p>
        <a:p>
          <a:pPr marL="0" indent="0">
            <a:spcBef>
              <a:spcPts val="600"/>
            </a:spcBef>
          </a:pPr>
          <a:r>
            <a:rPr lang="en-US" sz="1100" b="0" i="0" u="none" strike="noStrike">
              <a:solidFill>
                <a:schemeClr val="tx1"/>
              </a:solidFill>
              <a:effectLst/>
              <a:latin typeface="+mn-lt"/>
              <a:ea typeface="+mn-ea"/>
              <a:cs typeface="+mn-cs"/>
            </a:rPr>
            <a:t>We</a:t>
          </a:r>
          <a:r>
            <a:rPr lang="en-US" sz="1100" b="0" i="0" u="none" strike="noStrike" baseline="0">
              <a:solidFill>
                <a:schemeClr val="tx1"/>
              </a:solidFill>
              <a:effectLst/>
              <a:latin typeface="+mn-lt"/>
              <a:ea typeface="+mn-ea"/>
              <a:cs typeface="+mn-cs"/>
            </a:rPr>
            <a:t> group projects into broad categories, as described in the </a:t>
          </a:r>
          <a:r>
            <a:rPr lang="en-US" sz="1100" b="1" i="0" u="none" strike="noStrike" baseline="0">
              <a:solidFill>
                <a:schemeClr val="tx1"/>
              </a:solidFill>
              <a:effectLst/>
              <a:latin typeface="+mn-lt"/>
              <a:ea typeface="+mn-ea"/>
              <a:cs typeface="+mn-cs"/>
            </a:rPr>
            <a:t>"Project category definitions" </a:t>
          </a:r>
          <a:r>
            <a:rPr lang="en-US" sz="1100" b="0" i="0" u="none" strike="noStrike" baseline="0">
              <a:solidFill>
                <a:schemeClr val="tx1"/>
              </a:solidFill>
              <a:effectLst/>
              <a:latin typeface="+mn-lt"/>
              <a:ea typeface="+mn-ea"/>
              <a:cs typeface="+mn-cs"/>
            </a:rPr>
            <a:t>sheet.</a:t>
          </a: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For most basins, the data reported here come from </a:t>
          </a:r>
          <a:r>
            <a:rPr lang="en-US" sz="1100" b="1" i="0" u="none" strike="noStrike">
              <a:solidFill>
                <a:schemeClr val="tx1"/>
              </a:solidFill>
              <a:effectLst/>
              <a:latin typeface="+mn-lt"/>
              <a:ea typeface="+mn-ea"/>
              <a:cs typeface="+mn-cs"/>
            </a:rPr>
            <a:t>Projects and Management Actions </a:t>
          </a:r>
          <a:r>
            <a:rPr lang="en-US" sz="1100" b="0" i="0" u="none" strike="noStrike">
              <a:solidFill>
                <a:schemeClr val="tx1"/>
              </a:solidFill>
              <a:effectLst/>
              <a:latin typeface="+mn-lt"/>
              <a:ea typeface="+mn-ea"/>
              <a:cs typeface="+mn-cs"/>
            </a:rPr>
            <a:t>chapters in the groundwater sustainability plans. For the Tule basin, the list of projects is downloaded from the Basin Setting appendix, which listed GSA projects for inclusion in the projected water budget modelling. We assume that the full size of demand management for Pixley ID and Lower Tule River ID is the historical overdraft in those agencies, though this is not explicitly stated in the appendix.</a:t>
          </a:r>
        </a:p>
        <a:p>
          <a:pPr marL="0" indent="0">
            <a:spcBef>
              <a:spcPts val="600"/>
            </a:spcBef>
          </a:pP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For details, clarifications and comments, please reach out to Jelena Jezdimirovic (jezdimirovic@ppic.org).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1" i="0" u="none" strike="noStrike">
              <a:solidFill>
                <a:schemeClr val="tx1"/>
              </a:solidFill>
              <a:effectLst/>
              <a:latin typeface="+mn-lt"/>
              <a:ea typeface="+mn-ea"/>
              <a:cs typeface="+mn-cs"/>
            </a:rPr>
            <a:t>Suggested citation: </a:t>
          </a:r>
          <a:r>
            <a:rPr lang="en-US" sz="1100" b="0" i="0" u="none" strike="noStrike">
              <a:solidFill>
                <a:schemeClr val="tx1"/>
              </a:solidFill>
              <a:effectLst/>
              <a:latin typeface="+mn-lt"/>
              <a:ea typeface="+mn-ea"/>
              <a:cs typeface="+mn-cs"/>
            </a:rPr>
            <a:t>Jezdimirovic, Jelena, Ellen Hanak, and Alvar Escriva-Bou. 2020. </a:t>
          </a:r>
          <a:r>
            <a:rPr lang="en-US" sz="1100" b="0" i="1" u="none" strike="noStrike">
              <a:solidFill>
                <a:schemeClr val="tx1"/>
              </a:solidFill>
              <a:effectLst/>
              <a:latin typeface="+mn-lt"/>
              <a:ea typeface="+mn-ea"/>
              <a:cs typeface="+mn-cs"/>
            </a:rPr>
            <a:t>PPIC San Joaquin Valley GSP Supply and Demand Projects. </a:t>
          </a:r>
          <a:r>
            <a:rPr lang="en-US" sz="1100" b="0" i="0" u="none" strike="noStrike">
              <a:solidFill>
                <a:schemeClr val="tx1"/>
              </a:solidFill>
              <a:effectLst/>
              <a:latin typeface="+mn-lt"/>
              <a:ea typeface="+mn-ea"/>
              <a:cs typeface="+mn-cs"/>
            </a:rPr>
            <a:t>Public Policy Institute of California. </a:t>
          </a:r>
          <a:r>
            <a:rPr lang="en-US"/>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171450</xdr:colOff>
      <xdr:row>3</xdr:row>
      <xdr:rowOff>165100</xdr:rowOff>
    </xdr:from>
    <xdr:ext cx="184731" cy="264560"/>
    <xdr:sp macro="" textlink="">
      <xdr:nvSpPr>
        <xdr:cNvPr id="2" name="TextBox 1"/>
        <xdr:cNvSpPr txBox="1"/>
      </xdr:nvSpPr>
      <xdr:spPr>
        <a:xfrm>
          <a:off x="9347200" y="70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6350</xdr:colOff>
      <xdr:row>0</xdr:row>
      <xdr:rowOff>0</xdr:rowOff>
    </xdr:from>
    <xdr:ext cx="6902450" cy="8092921"/>
    <xdr:sp macro="" textlink="">
      <xdr:nvSpPr>
        <xdr:cNvPr id="3" name="TextBox 2"/>
        <xdr:cNvSpPr txBox="1"/>
      </xdr:nvSpPr>
      <xdr:spPr>
        <a:xfrm>
          <a:off x="266700" y="0"/>
          <a:ext cx="6902450" cy="80929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182880">
            <a:spcBef>
              <a:spcPts val="0"/>
            </a:spcBef>
          </a:pP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800" b="1" i="0" u="none" strike="noStrike">
              <a:solidFill>
                <a:schemeClr val="tx2">
                  <a:lumMod val="75000"/>
                </a:schemeClr>
              </a:solidFill>
              <a:effectLst/>
              <a:latin typeface="+mn-lt"/>
              <a:ea typeface="+mn-ea"/>
              <a:cs typeface="+mn-cs"/>
            </a:rPr>
            <a:t>PPIC San Joaquin Valley GSP Supply and Demand Projects</a:t>
          </a:r>
          <a:br>
            <a:rPr lang="en-US" sz="1800" b="1" i="0" u="none" strike="noStrike">
              <a:solidFill>
                <a:schemeClr val="tx2">
                  <a:lumMod val="75000"/>
                </a:schemeClr>
              </a:solidFill>
              <a:effectLst/>
              <a:latin typeface="+mn-lt"/>
              <a:ea typeface="+mn-ea"/>
              <a:cs typeface="+mn-cs"/>
            </a:rPr>
          </a:br>
          <a:r>
            <a:rPr lang="en-US" sz="1400" b="1" i="0" u="none" strike="noStrike">
              <a:solidFill>
                <a:schemeClr val="bg1">
                  <a:lumMod val="65000"/>
                </a:schemeClr>
              </a:solidFill>
              <a:effectLst/>
              <a:latin typeface="+mn-lt"/>
              <a:ea typeface="+mn-ea"/>
              <a:cs typeface="+mn-cs"/>
            </a:rPr>
            <a:t>April 2020</a:t>
          </a:r>
          <a:br>
            <a:rPr lang="en-US" sz="1400" b="1" i="0" u="none" strike="noStrike">
              <a:solidFill>
                <a:schemeClr val="bg1">
                  <a:lumMod val="65000"/>
                </a:schemeClr>
              </a:solidFill>
              <a:effectLst/>
              <a:latin typeface="+mn-lt"/>
              <a:ea typeface="+mn-ea"/>
              <a:cs typeface="+mn-cs"/>
            </a:rPr>
          </a:br>
          <a:r>
            <a:rPr lang="en-US" sz="1400" b="1" i="0" u="none" strike="noStrike">
              <a:solidFill>
                <a:schemeClr val="bg1">
                  <a:lumMod val="65000"/>
                </a:schemeClr>
              </a:solidFill>
              <a:effectLst/>
              <a:latin typeface="+mn-lt"/>
              <a:ea typeface="+mn-ea"/>
              <a:cs typeface="+mn-cs"/>
            </a:rPr>
            <a:t>Project category definitions</a:t>
          </a: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To develop a big picture view of the types of projects being proposed, we also assigned projects to broad categories using our own classifications. This exercise required making some judgment calls, especially in cases where a project would do multiple things (e.g., build new conveyance in order to recharge groundwater with surface water that has been purchased from elsewhere). We also made judgment calls on whether some types of projects should be considered as supply expansion or demand management. For instance, we included recycled water, surface water trading, and surface water treatment as supply expansion measures because they expand supplies for the local water users who identify these options in their plans, even though in some cases these options will reduce supplies available for other water users within the region. (For a discussion of such trade-offs, see Chapter 2 in the 2019 PPIC report, Water and the Future of the San Joaquin Valley). The list below provides definitions of our categories.</a:t>
          </a:r>
          <a:br>
            <a:rPr lang="en-US" sz="1100" b="0" i="0" u="none" strike="noStrike">
              <a:solidFill>
                <a:schemeClr val="tx1"/>
              </a:solidFill>
              <a:effectLst/>
              <a:latin typeface="+mn-lt"/>
              <a:ea typeface="+mn-ea"/>
              <a:cs typeface="+mn-cs"/>
            </a:rPr>
          </a:br>
          <a:r>
            <a:rPr lang="en-US" sz="1200" b="0" i="0" u="none" strike="noStrike">
              <a:solidFill>
                <a:schemeClr val="tx1"/>
              </a:solidFill>
              <a:effectLst/>
              <a:latin typeface="+mn-lt"/>
              <a:ea typeface="+mn-ea"/>
              <a:cs typeface="+mn-cs"/>
            </a:rPr>
            <a:t/>
          </a:r>
          <a:br>
            <a:rPr lang="en-US" sz="1200" b="0" i="0" u="none" strike="noStrike">
              <a:solidFill>
                <a:schemeClr val="tx1"/>
              </a:solidFill>
              <a:effectLst/>
              <a:latin typeface="+mn-lt"/>
              <a:ea typeface="+mn-ea"/>
              <a:cs typeface="+mn-cs"/>
            </a:rPr>
          </a:br>
          <a:r>
            <a:rPr lang="en-US" sz="1200" b="1" i="0" u="none" strike="noStrike">
              <a:solidFill>
                <a:schemeClr val="tx2">
                  <a:lumMod val="75000"/>
                </a:schemeClr>
              </a:solidFill>
              <a:effectLst/>
              <a:latin typeface="+mn-lt"/>
              <a:ea typeface="+mn-ea"/>
              <a:cs typeface="+mn-cs"/>
            </a:rPr>
            <a:t>Supply expansion:</a:t>
          </a:r>
          <a:r>
            <a:rPr lang="en-US" sz="1200" b="0" i="0" u="none" strike="noStrike">
              <a:solidFill>
                <a:schemeClr val="tx1"/>
              </a:solidFill>
              <a:effectLst/>
              <a:latin typeface="+mn-lt"/>
              <a:ea typeface="+mn-ea"/>
              <a:cs typeface="+mn-cs"/>
            </a:rPr>
            <a:t/>
          </a:r>
          <a:br>
            <a:rPr lang="en-US" sz="12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Conveyance &amp; Distribution </a:t>
          </a:r>
          <a:r>
            <a:rPr lang="en-US" sz="1100" b="0" i="0" u="none" strike="noStrike">
              <a:solidFill>
                <a:schemeClr val="tx1"/>
              </a:solidFill>
              <a:effectLst/>
              <a:latin typeface="+mn-lt"/>
              <a:ea typeface="+mn-ea"/>
              <a:cs typeface="+mn-cs"/>
            </a:rPr>
            <a:t>includes building or expanding canals and pipelines to move more water for direct use</a:t>
          </a:r>
          <a:r>
            <a:rPr lang="en-US" sz="1100" b="0" i="0" u="none" strike="noStrike" baseline="0">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or storage.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Recharge</a:t>
          </a:r>
          <a:r>
            <a:rPr lang="en-US" sz="1100" b="0" i="0" u="none" strike="noStrike">
              <a:solidFill>
                <a:schemeClr val="tx1"/>
              </a:solidFill>
              <a:effectLst/>
              <a:latin typeface="+mn-lt"/>
              <a:ea typeface="+mn-ea"/>
              <a:cs typeface="+mn-cs"/>
            </a:rPr>
            <a:t> includes building dedicated infrastructure for storing water underground (e.g., recharge basins), conveying 	surface water to areas that only have access to groundwater (in-lieu recharge), incentivizing 	landowners to spread water on suitable fields when floodwater is available (on-farm recharge), and 	groundwater banking projects at off-site locations.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Recycled water </a:t>
          </a:r>
          <a:r>
            <a:rPr lang="en-US" sz="1100" b="0" i="0" u="none" strike="noStrike">
              <a:solidFill>
                <a:schemeClr val="tx1"/>
              </a:solidFill>
              <a:effectLst/>
              <a:latin typeface="+mn-lt"/>
              <a:ea typeface="+mn-ea"/>
              <a:cs typeface="+mn-cs"/>
            </a:rPr>
            <a:t>includes expanding the use of treated municipal wastewater for irrigation or groundwater recharge.</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Reclaimed </a:t>
          </a:r>
          <a:r>
            <a:rPr lang="en-US" sz="1100" b="0" i="0" u="none" strike="noStrike">
              <a:solidFill>
                <a:schemeClr val="tx1"/>
              </a:solidFill>
              <a:effectLst/>
              <a:latin typeface="+mn-lt"/>
              <a:ea typeface="+mn-ea"/>
              <a:cs typeface="+mn-cs"/>
            </a:rPr>
            <a:t>water includes desalinated brackish groundwater, and treated water produced by oil extraction.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Surface storage </a:t>
          </a:r>
          <a:r>
            <a:rPr lang="en-US" sz="1100" b="0" i="0" u="none" strike="noStrike">
              <a:solidFill>
                <a:schemeClr val="tx1"/>
              </a:solidFill>
              <a:effectLst/>
              <a:latin typeface="+mn-lt"/>
              <a:ea typeface="+mn-ea"/>
              <a:cs typeface="+mn-cs"/>
            </a:rPr>
            <a:t>includes building new reservoirs</a:t>
          </a:r>
          <a:r>
            <a:rPr lang="en-US" sz="1100" b="0" i="0" u="none" strike="noStrike" baseline="0">
              <a:solidFill>
                <a:schemeClr val="tx1"/>
              </a:solidFill>
              <a:effectLst/>
              <a:latin typeface="+mn-lt"/>
              <a:ea typeface="+mn-ea"/>
              <a:cs typeface="+mn-cs"/>
            </a:rPr>
            <a:t> and smaller impounding structures, </a:t>
          </a:r>
          <a:r>
            <a:rPr lang="en-US" sz="1100" b="0" i="0" u="none" strike="noStrike">
              <a:solidFill>
                <a:schemeClr val="tx1"/>
              </a:solidFill>
              <a:effectLst/>
              <a:latin typeface="+mn-lt"/>
              <a:ea typeface="+mn-ea"/>
              <a:cs typeface="+mn-cs"/>
            </a:rPr>
            <a:t> or expanding capacity of 	existing storage by raising dams.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Surface water </a:t>
          </a:r>
          <a:r>
            <a:rPr lang="en-US" sz="1100" b="0" i="0" u="none" strike="noStrike">
              <a:solidFill>
                <a:schemeClr val="tx1"/>
              </a:solidFill>
              <a:effectLst/>
              <a:latin typeface="+mn-lt"/>
              <a:ea typeface="+mn-ea"/>
              <a:cs typeface="+mn-cs"/>
            </a:rPr>
            <a:t>trading includes purchases and exchanges of surface water for direct use or storage. In several cases, 	it also includes proposals to end existing surface water sales to keep the water for local use.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Surface water treatment </a:t>
          </a:r>
          <a:r>
            <a:rPr lang="en-US" sz="1100" b="0" i="0" u="none" strike="noStrike">
              <a:solidFill>
                <a:schemeClr val="tx1"/>
              </a:solidFill>
              <a:effectLst/>
              <a:latin typeface="+mn-lt"/>
              <a:ea typeface="+mn-ea"/>
              <a:cs typeface="+mn-cs"/>
            </a:rPr>
            <a:t>includes projects that allow urban areas and smaller communities to use greater amounts 	of surface water, by expanding their treatment capabilities.</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200" b="1" i="0" u="none" strike="noStrike">
              <a:solidFill>
                <a:schemeClr val="tx2">
                  <a:lumMod val="75000"/>
                </a:schemeClr>
              </a:solidFill>
              <a:effectLst/>
              <a:latin typeface="+mn-lt"/>
              <a:ea typeface="+mn-ea"/>
              <a:cs typeface="+mn-cs"/>
            </a:rPr>
            <a:t>Demand management</a:t>
          </a: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Irrigation efficiency </a:t>
          </a:r>
          <a:r>
            <a:rPr lang="en-US" sz="1100" b="0" i="0" u="none" strike="noStrike">
              <a:solidFill>
                <a:schemeClr val="tx1"/>
              </a:solidFill>
              <a:effectLst/>
              <a:latin typeface="+mn-lt"/>
              <a:ea typeface="+mn-ea"/>
              <a:cs typeface="+mn-cs"/>
            </a:rPr>
            <a:t>includes projects to improve water use efficiency in farming operations.</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Land fallowing</a:t>
          </a:r>
          <a:r>
            <a:rPr lang="en-US" sz="1100" b="0" i="0" u="none" strike="noStrike">
              <a:solidFill>
                <a:schemeClr val="tx1"/>
              </a:solidFill>
              <a:effectLst/>
              <a:latin typeface="+mn-lt"/>
              <a:ea typeface="+mn-ea"/>
              <a:cs typeface="+mn-cs"/>
            </a:rPr>
            <a:t> projects decrease agricultural water use by taking farmland out of production.</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Pumping restrictions, etc. </a:t>
          </a:r>
          <a:r>
            <a:rPr lang="en-US" sz="1100" b="0" i="0" u="none" strike="noStrike">
              <a:solidFill>
                <a:schemeClr val="tx1"/>
              </a:solidFill>
              <a:effectLst/>
              <a:latin typeface="+mn-lt"/>
              <a:ea typeface="+mn-ea"/>
              <a:cs typeface="+mn-cs"/>
            </a:rPr>
            <a:t>includes a variety of tools to reduce water demands, including groundwater allocations, 	metering, fees tied to volume pumped, pricing to incentivize the use of surface water instead of 	groundwater, and groundwater trading.</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Urban conservation </a:t>
          </a:r>
          <a:r>
            <a:rPr lang="en-US" sz="1100" b="0" i="0" u="none" strike="noStrike">
              <a:solidFill>
                <a:schemeClr val="tx1"/>
              </a:solidFill>
              <a:effectLst/>
              <a:latin typeface="+mn-lt"/>
              <a:ea typeface="+mn-ea"/>
              <a:cs typeface="+mn-cs"/>
            </a:rPr>
            <a:t>includes investments in metering and leak reduction and other programs to reduce water use in 	urban areas and smaller communities.</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
          </a:r>
          <a:br>
            <a:rPr lang="en-US" sz="1100" b="0" i="0" u="none" strike="noStrike">
              <a:solidFill>
                <a:schemeClr val="tx1"/>
              </a:solidFill>
              <a:effectLst/>
              <a:latin typeface="+mn-lt"/>
              <a:ea typeface="+mn-ea"/>
              <a:cs typeface="+mn-cs"/>
            </a:rPr>
          </a:b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gma.water.ca.gov/portal/gsp/preview/8" TargetMode="External"/><Relationship Id="rId2" Type="http://schemas.openxmlformats.org/officeDocument/2006/relationships/hyperlink" Target="https://sgma.water.ca.gov/portal/gsp/preview/42" TargetMode="External"/><Relationship Id="rId1" Type="http://schemas.openxmlformats.org/officeDocument/2006/relationships/hyperlink" Target="https://sgma.water.ca.gov/portal/gsp/preview/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tabSelected="1" workbookViewId="0">
      <selection activeCell="Q5" sqref="Q5"/>
    </sheetView>
  </sheetViews>
  <sheetFormatPr defaultColWidth="9.140625" defaultRowHeight="15" x14ac:dyDescent="0.25"/>
  <cols>
    <col min="1" max="1" width="3.7109375" style="13" customWidth="1"/>
    <col min="2" max="3" width="8.7109375" style="13" customWidth="1"/>
    <col min="4" max="16384" width="9.140625" style="13"/>
  </cols>
  <sheetData>
    <row r="1" spans="2:14" ht="14.25" customHeight="1" x14ac:dyDescent="0.25">
      <c r="B1" s="33"/>
      <c r="C1" s="34"/>
      <c r="D1" s="34"/>
      <c r="E1" s="34"/>
      <c r="F1" s="34"/>
      <c r="G1" s="34"/>
      <c r="H1" s="34"/>
      <c r="I1" s="34"/>
      <c r="J1" s="34"/>
      <c r="K1" s="34"/>
      <c r="L1" s="34"/>
      <c r="M1" s="34"/>
      <c r="N1" s="34"/>
    </row>
    <row r="2" spans="2:14" ht="14.25" customHeight="1" x14ac:dyDescent="0.25">
      <c r="B2" s="34"/>
      <c r="C2" s="34"/>
      <c r="D2" s="34"/>
      <c r="E2" s="34"/>
      <c r="F2" s="34"/>
      <c r="G2" s="34"/>
      <c r="H2" s="34"/>
      <c r="I2" s="34"/>
      <c r="J2" s="34"/>
      <c r="K2" s="34"/>
      <c r="L2" s="34"/>
      <c r="M2" s="34"/>
      <c r="N2" s="34"/>
    </row>
    <row r="3" spans="2:14" x14ac:dyDescent="0.25">
      <c r="B3" s="34"/>
      <c r="C3" s="34"/>
      <c r="D3" s="34"/>
      <c r="E3" s="34"/>
      <c r="F3" s="34"/>
      <c r="G3" s="34"/>
      <c r="H3" s="34"/>
      <c r="I3" s="34"/>
      <c r="J3" s="34"/>
      <c r="K3" s="34"/>
      <c r="L3" s="34"/>
      <c r="M3" s="34"/>
      <c r="N3" s="34"/>
    </row>
    <row r="4" spans="2:14" x14ac:dyDescent="0.25">
      <c r="B4" s="34"/>
      <c r="C4" s="34"/>
      <c r="D4" s="34"/>
      <c r="E4" s="34"/>
      <c r="F4" s="34"/>
      <c r="G4" s="34"/>
      <c r="H4" s="34"/>
      <c r="I4" s="34"/>
      <c r="J4" s="34"/>
      <c r="K4" s="34"/>
      <c r="L4" s="34"/>
      <c r="M4" s="34"/>
      <c r="N4" s="34"/>
    </row>
    <row r="5" spans="2:14" x14ac:dyDescent="0.25">
      <c r="B5" s="34"/>
      <c r="C5" s="34"/>
      <c r="D5" s="34"/>
      <c r="E5" s="34"/>
      <c r="F5" s="34"/>
      <c r="G5" s="34"/>
      <c r="H5" s="34"/>
      <c r="I5" s="34"/>
      <c r="J5" s="34"/>
      <c r="K5" s="34"/>
      <c r="L5" s="34"/>
      <c r="M5" s="34"/>
      <c r="N5" s="34"/>
    </row>
    <row r="6" spans="2:14" x14ac:dyDescent="0.25">
      <c r="B6" s="34"/>
      <c r="C6" s="34"/>
      <c r="D6" s="34"/>
      <c r="E6" s="34"/>
      <c r="F6" s="34"/>
      <c r="G6" s="34"/>
      <c r="H6" s="34"/>
      <c r="I6" s="34"/>
      <c r="J6" s="34"/>
      <c r="K6" s="34"/>
      <c r="L6" s="34"/>
      <c r="M6" s="34"/>
      <c r="N6" s="34"/>
    </row>
    <row r="7" spans="2:14" x14ac:dyDescent="0.25">
      <c r="B7" s="34"/>
      <c r="C7" s="34"/>
      <c r="D7" s="34"/>
      <c r="E7" s="34"/>
      <c r="F7" s="34"/>
      <c r="G7" s="34"/>
      <c r="H7" s="34"/>
      <c r="I7" s="34"/>
      <c r="J7" s="34"/>
      <c r="K7" s="34"/>
      <c r="L7" s="34"/>
      <c r="M7" s="34"/>
      <c r="N7" s="34"/>
    </row>
    <row r="8" spans="2:14" x14ac:dyDescent="0.25">
      <c r="B8" s="34"/>
      <c r="C8" s="34"/>
      <c r="D8" s="34"/>
      <c r="E8" s="34"/>
      <c r="F8" s="34"/>
      <c r="G8" s="34"/>
      <c r="H8" s="34"/>
      <c r="I8" s="34"/>
      <c r="J8" s="34"/>
      <c r="K8" s="34"/>
      <c r="L8" s="34"/>
      <c r="M8" s="34"/>
      <c r="N8" s="34"/>
    </row>
    <row r="9" spans="2:14" x14ac:dyDescent="0.25">
      <c r="B9" s="34"/>
      <c r="C9" s="34"/>
      <c r="D9" s="34"/>
      <c r="E9" s="34"/>
      <c r="F9" s="34"/>
      <c r="G9" s="34"/>
      <c r="H9" s="34"/>
      <c r="I9" s="34"/>
      <c r="J9" s="34"/>
      <c r="K9" s="34"/>
      <c r="L9" s="34"/>
      <c r="M9" s="34"/>
      <c r="N9" s="34"/>
    </row>
    <row r="10" spans="2:14" x14ac:dyDescent="0.25">
      <c r="B10" s="34"/>
      <c r="C10" s="34"/>
      <c r="D10" s="34"/>
      <c r="E10" s="34"/>
      <c r="F10" s="34"/>
      <c r="G10" s="34"/>
      <c r="H10" s="34"/>
      <c r="I10" s="34"/>
      <c r="J10" s="34"/>
      <c r="K10" s="34"/>
      <c r="L10" s="34"/>
      <c r="M10" s="34"/>
      <c r="N10" s="34"/>
    </row>
    <row r="11" spans="2:14" x14ac:dyDescent="0.25">
      <c r="B11" s="34"/>
      <c r="C11" s="34"/>
      <c r="D11" s="34"/>
      <c r="E11" s="34"/>
      <c r="F11" s="34"/>
      <c r="G11" s="34"/>
      <c r="H11" s="34"/>
      <c r="I11" s="34"/>
      <c r="J11" s="34"/>
      <c r="K11" s="34"/>
      <c r="L11" s="34"/>
      <c r="M11" s="34"/>
      <c r="N11" s="34"/>
    </row>
    <row r="12" spans="2:14" x14ac:dyDescent="0.25">
      <c r="B12" s="34"/>
      <c r="C12" s="34"/>
      <c r="D12" s="34"/>
      <c r="E12" s="34"/>
      <c r="F12" s="34"/>
      <c r="G12" s="34"/>
      <c r="H12" s="34"/>
      <c r="I12" s="34"/>
      <c r="J12" s="34"/>
      <c r="K12" s="34"/>
      <c r="L12" s="34"/>
      <c r="M12" s="34"/>
      <c r="N12" s="34"/>
    </row>
    <row r="13" spans="2:14" x14ac:dyDescent="0.25">
      <c r="B13" s="34"/>
      <c r="C13" s="34"/>
      <c r="D13" s="34"/>
      <c r="E13" s="34"/>
      <c r="F13" s="34"/>
      <c r="G13" s="34"/>
      <c r="H13" s="34"/>
      <c r="I13" s="34"/>
      <c r="J13" s="34"/>
      <c r="K13" s="34"/>
      <c r="L13" s="34"/>
      <c r="M13" s="34"/>
      <c r="N13" s="34"/>
    </row>
    <row r="14" spans="2:14" x14ac:dyDescent="0.25">
      <c r="B14" s="34"/>
      <c r="C14" s="34"/>
      <c r="D14" s="34"/>
      <c r="E14" s="34"/>
      <c r="F14" s="34"/>
      <c r="G14" s="34"/>
      <c r="H14" s="34"/>
      <c r="I14" s="34"/>
      <c r="J14" s="34"/>
      <c r="K14" s="34"/>
      <c r="L14" s="34"/>
      <c r="M14" s="34"/>
      <c r="N14" s="34"/>
    </row>
    <row r="15" spans="2:14" x14ac:dyDescent="0.25">
      <c r="B15" s="34"/>
      <c r="C15" s="34"/>
      <c r="D15" s="34"/>
      <c r="E15" s="34"/>
      <c r="F15" s="34"/>
      <c r="G15" s="34"/>
      <c r="H15" s="34"/>
      <c r="I15" s="34"/>
      <c r="J15" s="34"/>
      <c r="K15" s="34"/>
      <c r="L15" s="34"/>
      <c r="M15" s="34"/>
      <c r="N15" s="34"/>
    </row>
    <row r="16" spans="2:14" x14ac:dyDescent="0.25">
      <c r="B16" s="34"/>
      <c r="C16" s="34"/>
      <c r="D16" s="34"/>
      <c r="E16" s="34"/>
      <c r="F16" s="34"/>
      <c r="G16" s="34"/>
      <c r="H16" s="34"/>
      <c r="I16" s="34"/>
      <c r="J16" s="34"/>
      <c r="K16" s="34"/>
      <c r="L16" s="34"/>
      <c r="M16" s="34"/>
      <c r="N16" s="34"/>
    </row>
    <row r="17" spans="2:14" x14ac:dyDescent="0.25">
      <c r="B17" s="34"/>
      <c r="C17" s="34"/>
      <c r="D17" s="34"/>
      <c r="E17" s="34"/>
      <c r="F17" s="34"/>
      <c r="G17" s="34"/>
      <c r="H17" s="34"/>
      <c r="I17" s="34"/>
      <c r="J17" s="34"/>
      <c r="K17" s="34"/>
      <c r="L17" s="34"/>
      <c r="M17" s="34"/>
      <c r="N17" s="34"/>
    </row>
    <row r="18" spans="2:14" x14ac:dyDescent="0.25">
      <c r="B18" s="34"/>
      <c r="C18" s="34"/>
      <c r="D18" s="34"/>
      <c r="E18" s="34"/>
      <c r="F18" s="34"/>
      <c r="G18" s="34"/>
      <c r="H18" s="34"/>
      <c r="I18" s="34"/>
      <c r="J18" s="34"/>
      <c r="K18" s="34"/>
      <c r="L18" s="34"/>
      <c r="M18" s="34"/>
      <c r="N18" s="34"/>
    </row>
    <row r="19" spans="2:14" x14ac:dyDescent="0.25">
      <c r="B19" s="34"/>
      <c r="C19" s="34"/>
      <c r="D19" s="34"/>
      <c r="E19" s="34"/>
      <c r="F19" s="34"/>
      <c r="G19" s="34"/>
      <c r="H19" s="34"/>
      <c r="I19" s="34"/>
      <c r="J19" s="34"/>
      <c r="K19" s="34"/>
      <c r="L19" s="34"/>
      <c r="M19" s="34"/>
      <c r="N19" s="34"/>
    </row>
    <row r="20" spans="2:14" x14ac:dyDescent="0.25">
      <c r="B20" s="34"/>
      <c r="C20" s="34"/>
      <c r="D20" s="34"/>
      <c r="E20" s="34"/>
      <c r="F20" s="34"/>
      <c r="G20" s="34"/>
      <c r="H20" s="34"/>
      <c r="I20" s="34"/>
      <c r="J20" s="34"/>
      <c r="K20" s="34"/>
      <c r="L20" s="34"/>
      <c r="M20" s="34"/>
      <c r="N20" s="34"/>
    </row>
    <row r="21" spans="2:14" x14ac:dyDescent="0.25">
      <c r="B21" s="34"/>
      <c r="C21" s="34"/>
      <c r="D21" s="34"/>
      <c r="E21" s="34"/>
      <c r="F21" s="34"/>
      <c r="G21" s="34"/>
      <c r="H21" s="34"/>
      <c r="I21" s="34"/>
      <c r="J21" s="34"/>
      <c r="K21" s="34"/>
      <c r="L21" s="34"/>
      <c r="M21" s="34"/>
      <c r="N21" s="34"/>
    </row>
    <row r="22" spans="2:14" x14ac:dyDescent="0.25">
      <c r="B22" s="34"/>
      <c r="C22" s="34"/>
      <c r="D22" s="34"/>
      <c r="E22" s="34"/>
      <c r="F22" s="34"/>
      <c r="G22" s="34"/>
      <c r="H22" s="34"/>
      <c r="I22" s="34"/>
      <c r="J22" s="34"/>
      <c r="K22" s="34"/>
      <c r="L22" s="34"/>
      <c r="M22" s="34"/>
      <c r="N22" s="34"/>
    </row>
    <row r="23" spans="2:14" x14ac:dyDescent="0.25">
      <c r="B23" s="34"/>
      <c r="C23" s="34"/>
      <c r="D23" s="34"/>
      <c r="E23" s="34"/>
      <c r="F23" s="34"/>
      <c r="G23" s="34"/>
      <c r="H23" s="34"/>
      <c r="I23" s="34"/>
      <c r="J23" s="34"/>
      <c r="K23" s="34"/>
      <c r="L23" s="34"/>
      <c r="M23" s="34"/>
      <c r="N23" s="34"/>
    </row>
    <row r="24" spans="2:14" x14ac:dyDescent="0.25">
      <c r="B24" s="34"/>
      <c r="C24" s="34"/>
      <c r="D24" s="34"/>
      <c r="E24" s="34"/>
      <c r="F24" s="34"/>
      <c r="G24" s="34"/>
      <c r="H24" s="34"/>
      <c r="I24" s="34"/>
      <c r="J24" s="34"/>
      <c r="K24" s="34"/>
      <c r="L24" s="34"/>
      <c r="M24" s="34"/>
      <c r="N24" s="34"/>
    </row>
    <row r="25" spans="2:14" x14ac:dyDescent="0.25">
      <c r="B25" s="34"/>
      <c r="C25" s="34"/>
      <c r="D25" s="34"/>
      <c r="E25" s="34"/>
      <c r="F25" s="34"/>
      <c r="G25" s="34"/>
      <c r="H25" s="34"/>
      <c r="I25" s="34"/>
      <c r="J25" s="34"/>
      <c r="K25" s="34"/>
      <c r="L25" s="34"/>
      <c r="M25" s="34"/>
      <c r="N25" s="34"/>
    </row>
    <row r="26" spans="2:14" x14ac:dyDescent="0.25">
      <c r="B26" s="34"/>
      <c r="C26" s="34"/>
      <c r="D26" s="34"/>
      <c r="E26" s="34"/>
      <c r="F26" s="34"/>
      <c r="G26" s="34"/>
      <c r="H26" s="34"/>
      <c r="I26" s="34"/>
      <c r="J26" s="34"/>
      <c r="K26" s="34"/>
      <c r="L26" s="34"/>
      <c r="M26" s="34"/>
      <c r="N26" s="34"/>
    </row>
    <row r="27" spans="2:14" x14ac:dyDescent="0.25">
      <c r="B27" s="34"/>
      <c r="C27" s="34"/>
      <c r="D27" s="34"/>
      <c r="E27" s="34"/>
      <c r="F27" s="34"/>
      <c r="G27" s="34"/>
      <c r="H27" s="34"/>
      <c r="I27" s="34"/>
      <c r="J27" s="34"/>
      <c r="K27" s="34"/>
      <c r="L27" s="34"/>
      <c r="M27" s="34"/>
      <c r="N27" s="34"/>
    </row>
    <row r="28" spans="2:14" x14ac:dyDescent="0.25">
      <c r="B28" s="34"/>
      <c r="C28" s="34"/>
      <c r="D28" s="34"/>
      <c r="E28" s="34"/>
      <c r="F28" s="34"/>
      <c r="G28" s="34"/>
      <c r="H28" s="34"/>
      <c r="I28" s="34"/>
      <c r="J28" s="34"/>
      <c r="K28" s="34"/>
      <c r="L28" s="34"/>
      <c r="M28" s="34"/>
      <c r="N28" s="34"/>
    </row>
    <row r="29" spans="2:14" x14ac:dyDescent="0.25">
      <c r="B29" s="34"/>
      <c r="C29" s="34"/>
      <c r="D29" s="34"/>
      <c r="E29" s="34"/>
      <c r="F29" s="34"/>
      <c r="G29" s="34"/>
      <c r="H29" s="34"/>
      <c r="I29" s="34"/>
      <c r="J29" s="34"/>
      <c r="K29" s="34"/>
      <c r="L29" s="34"/>
      <c r="M29" s="34"/>
      <c r="N29" s="34"/>
    </row>
    <row r="30" spans="2:14" x14ac:dyDescent="0.25">
      <c r="B30" s="34"/>
      <c r="C30" s="34"/>
      <c r="D30" s="34"/>
      <c r="E30" s="34"/>
      <c r="F30" s="34"/>
      <c r="G30" s="34"/>
      <c r="H30" s="34"/>
      <c r="I30" s="34"/>
      <c r="J30" s="34"/>
      <c r="K30" s="34"/>
      <c r="L30" s="34"/>
      <c r="M30" s="34"/>
      <c r="N30" s="34"/>
    </row>
    <row r="31" spans="2:14" x14ac:dyDescent="0.25">
      <c r="B31" s="34"/>
      <c r="C31" s="34"/>
      <c r="D31" s="34"/>
      <c r="E31" s="34"/>
      <c r="F31" s="34"/>
      <c r="G31" s="34"/>
      <c r="H31" s="34"/>
      <c r="I31" s="34"/>
      <c r="J31" s="34"/>
      <c r="K31" s="34"/>
      <c r="L31" s="34"/>
      <c r="M31" s="34"/>
      <c r="N31" s="34"/>
    </row>
    <row r="32" spans="2:14" x14ac:dyDescent="0.25">
      <c r="B32" s="34"/>
      <c r="C32" s="34"/>
      <c r="D32" s="34"/>
      <c r="E32" s="34"/>
      <c r="F32" s="34"/>
      <c r="G32" s="34"/>
      <c r="H32" s="34"/>
      <c r="I32" s="34"/>
      <c r="J32" s="34"/>
      <c r="K32" s="34"/>
      <c r="L32" s="34"/>
      <c r="M32" s="34"/>
      <c r="N32" s="34"/>
    </row>
    <row r="33" spans="2:14" x14ac:dyDescent="0.25">
      <c r="B33" s="34"/>
      <c r="C33" s="34"/>
      <c r="D33" s="34"/>
      <c r="E33" s="34"/>
      <c r="F33" s="34"/>
      <c r="G33" s="34"/>
      <c r="H33" s="34"/>
      <c r="I33" s="34"/>
      <c r="J33" s="34"/>
      <c r="K33" s="34"/>
      <c r="L33" s="34"/>
      <c r="M33" s="34"/>
      <c r="N33" s="34"/>
    </row>
    <row r="34" spans="2:14" x14ac:dyDescent="0.25">
      <c r="B34" s="34"/>
      <c r="C34" s="34"/>
      <c r="D34" s="34"/>
      <c r="E34" s="34"/>
      <c r="F34" s="34"/>
      <c r="G34" s="34"/>
      <c r="H34" s="34"/>
      <c r="I34" s="34"/>
      <c r="J34" s="34"/>
      <c r="K34" s="34"/>
      <c r="L34" s="34"/>
      <c r="M34" s="34"/>
      <c r="N34" s="34"/>
    </row>
    <row r="35" spans="2:14" x14ac:dyDescent="0.25">
      <c r="B35" s="34"/>
      <c r="C35" s="34"/>
      <c r="D35" s="34"/>
      <c r="E35" s="34"/>
      <c r="F35" s="34"/>
      <c r="G35" s="34"/>
      <c r="H35" s="34"/>
      <c r="I35" s="34"/>
      <c r="J35" s="34"/>
      <c r="K35" s="34"/>
      <c r="L35" s="34"/>
      <c r="M35" s="34"/>
      <c r="N35" s="34"/>
    </row>
    <row r="36" spans="2:14" x14ac:dyDescent="0.25">
      <c r="B36" s="34"/>
      <c r="C36" s="34"/>
      <c r="D36" s="34"/>
      <c r="E36" s="34"/>
      <c r="F36" s="34"/>
      <c r="G36" s="34"/>
      <c r="H36" s="34"/>
      <c r="I36" s="34"/>
      <c r="J36" s="34"/>
      <c r="K36" s="34"/>
      <c r="L36" s="34"/>
      <c r="M36" s="34"/>
      <c r="N36" s="34"/>
    </row>
    <row r="37" spans="2:14" ht="104.45" customHeight="1" x14ac:dyDescent="0.25">
      <c r="B37" s="34"/>
      <c r="C37" s="34"/>
      <c r="D37" s="34"/>
      <c r="E37" s="34"/>
      <c r="F37" s="34"/>
      <c r="G37" s="34"/>
      <c r="H37" s="34"/>
      <c r="I37" s="34"/>
      <c r="J37" s="34"/>
      <c r="K37" s="34"/>
      <c r="L37" s="34"/>
      <c r="M37" s="34"/>
      <c r="N37" s="34"/>
    </row>
  </sheetData>
  <sheetProtection algorithmName="SHA-512" hashValue="KcCX3jZQFeupAOgxt/HlmiXVHqa2ixxiac01du9+ibBX07OLt9LHh17+GICiiVK+bDQrjwRJdlozhoPxfubfoA==" saltValue="dQ8vsFxY7YQXgmRxB9BOoQ==" spinCount="100000" sheet="1" objects="1" scenarios="1"/>
  <mergeCells count="1">
    <mergeCell ref="B1:N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zoomScaleNormal="100" workbookViewId="0">
      <selection activeCell="D46" sqref="D46"/>
    </sheetView>
  </sheetViews>
  <sheetFormatPr defaultColWidth="9.140625" defaultRowHeight="15" x14ac:dyDescent="0.25"/>
  <cols>
    <col min="1" max="1" width="3.7109375" style="13" customWidth="1"/>
    <col min="2" max="3" width="8.7109375" style="13" customWidth="1"/>
    <col min="4" max="16384" width="9.140625" style="13"/>
  </cols>
  <sheetData>
    <row r="1" spans="2:14" ht="14.25" customHeight="1" x14ac:dyDescent="0.25">
      <c r="B1" s="22"/>
      <c r="C1" s="22"/>
      <c r="D1" s="22"/>
      <c r="E1" s="22"/>
      <c r="F1" s="22"/>
      <c r="G1" s="22"/>
      <c r="H1" s="22"/>
      <c r="I1" s="22"/>
      <c r="J1" s="22"/>
      <c r="K1" s="22"/>
      <c r="L1" s="22"/>
      <c r="M1" s="22"/>
      <c r="N1" s="22"/>
    </row>
    <row r="2" spans="2:14" ht="14.25" customHeight="1" x14ac:dyDescent="0.25">
      <c r="B2" s="22"/>
      <c r="C2" s="22"/>
      <c r="D2" s="22"/>
      <c r="E2" s="22"/>
      <c r="F2" s="22"/>
      <c r="G2" s="22"/>
      <c r="H2" s="22"/>
      <c r="I2" s="22"/>
      <c r="J2" s="22"/>
      <c r="K2" s="22"/>
      <c r="L2" s="22"/>
      <c r="M2" s="22"/>
      <c r="N2" s="22"/>
    </row>
    <row r="3" spans="2:14" x14ac:dyDescent="0.25">
      <c r="B3" s="22"/>
      <c r="C3" s="22"/>
      <c r="D3" s="22"/>
      <c r="E3" s="22"/>
      <c r="F3" s="22"/>
      <c r="G3" s="22"/>
      <c r="H3" s="22"/>
      <c r="I3" s="22"/>
      <c r="J3" s="22"/>
      <c r="K3" s="22"/>
      <c r="L3" s="22"/>
      <c r="M3" s="22"/>
      <c r="N3" s="22"/>
    </row>
    <row r="4" spans="2:14" x14ac:dyDescent="0.25">
      <c r="B4" s="22"/>
      <c r="C4" s="22"/>
      <c r="D4" s="22"/>
      <c r="E4" s="22"/>
      <c r="F4" s="22"/>
      <c r="G4" s="22"/>
      <c r="H4" s="22"/>
      <c r="I4" s="22"/>
      <c r="J4" s="22"/>
      <c r="K4" s="22"/>
      <c r="L4" s="22"/>
      <c r="M4" s="22"/>
      <c r="N4" s="22"/>
    </row>
    <row r="5" spans="2:14" x14ac:dyDescent="0.25">
      <c r="B5" s="22"/>
      <c r="C5" s="22"/>
      <c r="D5" s="22"/>
      <c r="E5" s="22"/>
      <c r="F5" s="22"/>
      <c r="G5" s="22"/>
      <c r="H5" s="22"/>
      <c r="I5" s="22"/>
      <c r="J5" s="22"/>
      <c r="K5" s="22"/>
      <c r="L5" s="22"/>
      <c r="M5" s="22"/>
      <c r="N5" s="22"/>
    </row>
    <row r="6" spans="2:14" x14ac:dyDescent="0.25">
      <c r="B6" s="22"/>
      <c r="C6" s="22"/>
      <c r="D6" s="22"/>
      <c r="E6" s="22"/>
      <c r="F6" s="22"/>
      <c r="G6" s="22"/>
      <c r="H6" s="22"/>
      <c r="I6" s="22"/>
      <c r="J6" s="22"/>
      <c r="K6" s="22"/>
      <c r="L6" s="22"/>
      <c r="M6" s="22"/>
      <c r="N6" s="22"/>
    </row>
    <row r="7" spans="2:14" x14ac:dyDescent="0.25">
      <c r="B7" s="22"/>
      <c r="C7" s="22"/>
      <c r="D7" s="22"/>
      <c r="E7" s="22"/>
      <c r="F7" s="22"/>
      <c r="G7" s="22"/>
      <c r="H7" s="22"/>
      <c r="I7" s="22"/>
      <c r="J7" s="22"/>
      <c r="K7" s="22"/>
      <c r="L7" s="22"/>
      <c r="M7" s="22"/>
      <c r="N7" s="22"/>
    </row>
    <row r="8" spans="2:14" x14ac:dyDescent="0.25">
      <c r="B8" s="22"/>
      <c r="C8" s="22"/>
      <c r="D8" s="22"/>
      <c r="E8" s="22"/>
      <c r="F8" s="22"/>
      <c r="G8" s="22"/>
      <c r="H8" s="22"/>
      <c r="I8" s="22"/>
      <c r="J8" s="22"/>
      <c r="K8" s="22"/>
      <c r="L8" s="22"/>
      <c r="M8" s="22"/>
      <c r="N8" s="22"/>
    </row>
    <row r="9" spans="2:14" x14ac:dyDescent="0.25">
      <c r="B9" s="22"/>
      <c r="C9" s="22"/>
      <c r="D9" s="22"/>
      <c r="E9" s="22"/>
      <c r="F9" s="22"/>
      <c r="G9" s="22"/>
      <c r="H9" s="22"/>
      <c r="I9" s="22"/>
      <c r="J9" s="22"/>
      <c r="K9" s="22"/>
      <c r="L9" s="22"/>
      <c r="M9" s="22"/>
      <c r="N9" s="22"/>
    </row>
    <row r="10" spans="2:14" x14ac:dyDescent="0.25">
      <c r="B10" s="22"/>
      <c r="C10" s="22"/>
      <c r="D10" s="22"/>
      <c r="E10" s="22"/>
      <c r="F10" s="22"/>
      <c r="G10" s="22"/>
      <c r="H10" s="22"/>
      <c r="I10" s="22"/>
      <c r="J10" s="22"/>
      <c r="K10" s="22"/>
      <c r="L10" s="22"/>
      <c r="M10" s="22"/>
      <c r="N10" s="22"/>
    </row>
    <row r="11" spans="2:14" x14ac:dyDescent="0.25">
      <c r="B11" s="22"/>
      <c r="C11" s="22"/>
      <c r="D11" s="22"/>
      <c r="E11" s="22"/>
      <c r="F11" s="22"/>
      <c r="G11" s="22"/>
      <c r="H11" s="22"/>
      <c r="I11" s="22"/>
      <c r="J11" s="22"/>
      <c r="K11" s="22"/>
      <c r="L11" s="22"/>
      <c r="M11" s="22"/>
      <c r="N11" s="22"/>
    </row>
    <row r="12" spans="2:14" x14ac:dyDescent="0.25">
      <c r="B12" s="22"/>
      <c r="C12" s="22"/>
      <c r="D12" s="22"/>
      <c r="E12" s="22"/>
      <c r="F12" s="22"/>
      <c r="G12" s="22"/>
      <c r="H12" s="22"/>
      <c r="I12" s="22"/>
      <c r="J12" s="22"/>
      <c r="K12" s="22"/>
      <c r="L12" s="22"/>
      <c r="M12" s="22"/>
      <c r="N12" s="22"/>
    </row>
    <row r="13" spans="2:14" x14ac:dyDescent="0.25">
      <c r="B13" s="22"/>
      <c r="C13" s="22"/>
      <c r="D13" s="22"/>
      <c r="E13" s="22"/>
      <c r="F13" s="22"/>
      <c r="G13" s="22"/>
      <c r="H13" s="22"/>
      <c r="I13" s="22"/>
      <c r="J13" s="22"/>
      <c r="K13" s="22"/>
      <c r="L13" s="22"/>
      <c r="M13" s="22"/>
      <c r="N13" s="22"/>
    </row>
    <row r="14" spans="2:14" x14ac:dyDescent="0.25">
      <c r="B14" s="22"/>
      <c r="C14" s="22"/>
      <c r="D14" s="22"/>
      <c r="E14" s="22"/>
      <c r="F14" s="22"/>
      <c r="G14" s="22"/>
      <c r="H14" s="22"/>
      <c r="I14" s="22"/>
      <c r="J14" s="22"/>
      <c r="K14" s="22"/>
      <c r="L14" s="22"/>
      <c r="M14" s="22"/>
      <c r="N14" s="22"/>
    </row>
    <row r="15" spans="2:14" x14ac:dyDescent="0.25">
      <c r="B15" s="22"/>
      <c r="C15" s="22"/>
      <c r="D15" s="22"/>
      <c r="E15" s="22"/>
      <c r="F15" s="22"/>
      <c r="G15" s="22"/>
      <c r="H15" s="22"/>
      <c r="I15" s="22"/>
      <c r="J15" s="22"/>
      <c r="K15" s="22"/>
      <c r="L15" s="22"/>
      <c r="M15" s="22"/>
      <c r="N15" s="22"/>
    </row>
    <row r="16" spans="2:14" x14ac:dyDescent="0.25">
      <c r="B16" s="22"/>
      <c r="C16" s="22"/>
      <c r="D16" s="22"/>
      <c r="E16" s="22"/>
      <c r="F16" s="22"/>
      <c r="G16" s="22"/>
      <c r="H16" s="22"/>
      <c r="I16" s="22"/>
      <c r="J16" s="22"/>
      <c r="K16" s="22"/>
      <c r="L16" s="22"/>
      <c r="M16" s="22"/>
      <c r="N16" s="22"/>
    </row>
    <row r="17" spans="2:14" x14ac:dyDescent="0.25">
      <c r="B17" s="22"/>
      <c r="C17" s="22"/>
      <c r="D17" s="22"/>
      <c r="E17" s="22"/>
      <c r="F17" s="22"/>
      <c r="G17" s="22"/>
      <c r="H17" s="22"/>
      <c r="I17" s="22"/>
      <c r="J17" s="22"/>
      <c r="K17" s="22"/>
      <c r="L17" s="22"/>
      <c r="M17" s="22"/>
      <c r="N17" s="22"/>
    </row>
    <row r="18" spans="2:14" x14ac:dyDescent="0.25">
      <c r="B18" s="22"/>
      <c r="C18" s="22"/>
      <c r="D18" s="22"/>
      <c r="E18" s="22"/>
      <c r="F18" s="22"/>
      <c r="G18" s="22"/>
      <c r="H18" s="22"/>
      <c r="I18" s="22"/>
      <c r="J18" s="22"/>
      <c r="K18" s="22"/>
      <c r="L18" s="22"/>
      <c r="M18" s="22"/>
      <c r="N18" s="22"/>
    </row>
    <row r="19" spans="2:14" x14ac:dyDescent="0.25">
      <c r="B19" s="22"/>
      <c r="C19" s="22"/>
      <c r="D19" s="22"/>
      <c r="E19" s="22"/>
      <c r="F19" s="22"/>
      <c r="G19" s="22"/>
      <c r="H19" s="22"/>
      <c r="I19" s="22"/>
      <c r="J19" s="22"/>
      <c r="K19" s="22"/>
      <c r="L19" s="22"/>
      <c r="M19" s="22"/>
      <c r="N19" s="22"/>
    </row>
    <row r="20" spans="2:14" x14ac:dyDescent="0.25">
      <c r="B20" s="22"/>
      <c r="C20" s="22"/>
      <c r="D20" s="22"/>
      <c r="E20" s="22"/>
      <c r="F20" s="22"/>
      <c r="G20" s="22"/>
      <c r="H20" s="22"/>
      <c r="I20" s="22"/>
      <c r="J20" s="22"/>
      <c r="K20" s="22"/>
      <c r="L20" s="22"/>
      <c r="M20" s="22"/>
      <c r="N20" s="22"/>
    </row>
    <row r="21" spans="2:14" x14ac:dyDescent="0.25">
      <c r="B21" s="22"/>
      <c r="C21" s="22"/>
      <c r="D21" s="22"/>
      <c r="E21" s="22"/>
      <c r="F21" s="22"/>
      <c r="G21" s="22"/>
      <c r="H21" s="22"/>
      <c r="I21" s="22"/>
      <c r="J21" s="22"/>
      <c r="K21" s="22"/>
      <c r="L21" s="22"/>
      <c r="M21" s="22"/>
      <c r="N21" s="22"/>
    </row>
    <row r="22" spans="2:14" x14ac:dyDescent="0.25">
      <c r="B22" s="22"/>
      <c r="C22" s="22"/>
      <c r="D22" s="22"/>
      <c r="E22" s="22"/>
      <c r="F22" s="22"/>
      <c r="G22" s="22"/>
      <c r="H22" s="22"/>
      <c r="I22" s="22"/>
      <c r="J22" s="22"/>
      <c r="K22" s="22"/>
      <c r="L22" s="22"/>
      <c r="M22" s="22"/>
      <c r="N22" s="22"/>
    </row>
    <row r="23" spans="2:14" x14ac:dyDescent="0.25">
      <c r="B23" s="22"/>
      <c r="C23" s="22"/>
      <c r="D23" s="22"/>
      <c r="E23" s="22"/>
      <c r="F23" s="22"/>
      <c r="G23" s="22"/>
      <c r="H23" s="22"/>
      <c r="I23" s="22"/>
      <c r="J23" s="22"/>
      <c r="K23" s="22"/>
      <c r="L23" s="22"/>
      <c r="M23" s="22"/>
      <c r="N23" s="22"/>
    </row>
    <row r="24" spans="2:14" x14ac:dyDescent="0.25">
      <c r="B24" s="22"/>
      <c r="C24" s="22"/>
      <c r="D24" s="22"/>
      <c r="E24" s="22"/>
      <c r="F24" s="22"/>
      <c r="G24" s="22"/>
      <c r="H24" s="22"/>
      <c r="I24" s="22"/>
      <c r="J24" s="22"/>
      <c r="K24" s="22"/>
      <c r="L24" s="22"/>
      <c r="M24" s="22"/>
      <c r="N24" s="22"/>
    </row>
    <row r="25" spans="2:14" x14ac:dyDescent="0.25">
      <c r="B25" s="22"/>
      <c r="C25" s="22"/>
      <c r="D25" s="22"/>
      <c r="E25" s="22"/>
      <c r="F25" s="22"/>
      <c r="G25" s="22"/>
      <c r="H25" s="22"/>
      <c r="I25" s="22"/>
      <c r="J25" s="22"/>
      <c r="K25" s="22"/>
      <c r="L25" s="22"/>
      <c r="M25" s="22"/>
      <c r="N25" s="22"/>
    </row>
    <row r="26" spans="2:14" x14ac:dyDescent="0.25">
      <c r="B26" s="22"/>
      <c r="C26" s="22"/>
      <c r="D26" s="22"/>
      <c r="E26" s="22"/>
      <c r="F26" s="22"/>
      <c r="G26" s="22"/>
      <c r="H26" s="22"/>
      <c r="I26" s="22"/>
      <c r="J26" s="22"/>
      <c r="K26" s="22"/>
      <c r="L26" s="22"/>
      <c r="M26" s="22"/>
      <c r="N26" s="22"/>
    </row>
    <row r="27" spans="2:14" x14ac:dyDescent="0.25">
      <c r="B27" s="22"/>
      <c r="C27" s="22"/>
      <c r="D27" s="22"/>
      <c r="E27" s="22"/>
      <c r="F27" s="22"/>
      <c r="G27" s="22"/>
      <c r="H27" s="22"/>
      <c r="I27" s="22"/>
      <c r="J27" s="22"/>
      <c r="K27" s="22"/>
      <c r="L27" s="22"/>
      <c r="M27" s="22"/>
      <c r="N27" s="22"/>
    </row>
    <row r="28" spans="2:14" x14ac:dyDescent="0.25">
      <c r="B28" s="22"/>
      <c r="C28" s="22"/>
      <c r="D28" s="22"/>
      <c r="E28" s="22"/>
      <c r="F28" s="22"/>
      <c r="G28" s="22"/>
      <c r="H28" s="22"/>
      <c r="I28" s="22"/>
      <c r="J28" s="22"/>
      <c r="K28" s="22"/>
      <c r="L28" s="22"/>
      <c r="M28" s="22"/>
      <c r="N28" s="22"/>
    </row>
    <row r="29" spans="2:14" x14ac:dyDescent="0.25">
      <c r="B29" s="22"/>
      <c r="C29" s="22"/>
      <c r="D29" s="22"/>
      <c r="E29" s="22"/>
      <c r="F29" s="22"/>
      <c r="G29" s="22"/>
      <c r="H29" s="22"/>
      <c r="I29" s="22"/>
      <c r="J29" s="22"/>
      <c r="K29" s="22"/>
      <c r="L29" s="22"/>
      <c r="M29" s="22"/>
      <c r="N29" s="22"/>
    </row>
    <row r="30" spans="2:14" x14ac:dyDescent="0.25">
      <c r="B30" s="22"/>
      <c r="C30" s="22"/>
      <c r="D30" s="22"/>
      <c r="E30" s="22"/>
      <c r="F30" s="22"/>
      <c r="G30" s="22"/>
      <c r="H30" s="22"/>
      <c r="I30" s="22"/>
      <c r="J30" s="22"/>
      <c r="K30" s="22"/>
      <c r="L30" s="22"/>
      <c r="M30" s="22"/>
      <c r="N30" s="22"/>
    </row>
    <row r="31" spans="2:14" x14ac:dyDescent="0.25">
      <c r="B31" s="22"/>
      <c r="C31" s="22"/>
      <c r="D31" s="22"/>
      <c r="E31" s="22"/>
      <c r="F31" s="22"/>
      <c r="G31" s="22"/>
      <c r="H31" s="22"/>
      <c r="I31" s="22"/>
      <c r="J31" s="22"/>
      <c r="K31" s="22"/>
      <c r="L31" s="22"/>
      <c r="M31" s="22"/>
      <c r="N31" s="22"/>
    </row>
    <row r="32" spans="2:14" x14ac:dyDescent="0.25">
      <c r="B32" s="22"/>
      <c r="C32" s="22"/>
      <c r="D32" s="22"/>
      <c r="E32" s="22"/>
      <c r="F32" s="22"/>
      <c r="G32" s="22"/>
      <c r="H32" s="22"/>
      <c r="I32" s="22"/>
      <c r="J32" s="22"/>
      <c r="K32" s="22"/>
      <c r="L32" s="22"/>
      <c r="M32" s="22"/>
      <c r="N32" s="22"/>
    </row>
    <row r="33" spans="2:14" x14ac:dyDescent="0.25">
      <c r="B33" s="22"/>
      <c r="C33" s="22"/>
      <c r="D33" s="22"/>
      <c r="E33" s="22"/>
      <c r="F33" s="22"/>
      <c r="G33" s="22"/>
      <c r="H33" s="22"/>
      <c r="I33" s="22"/>
      <c r="J33" s="22"/>
      <c r="K33" s="22"/>
      <c r="L33" s="22"/>
      <c r="M33" s="22"/>
      <c r="N33" s="22"/>
    </row>
    <row r="34" spans="2:14" x14ac:dyDescent="0.25">
      <c r="B34" s="22"/>
      <c r="C34" s="22"/>
      <c r="D34" s="22"/>
      <c r="E34" s="22"/>
      <c r="F34" s="22"/>
      <c r="G34" s="22"/>
      <c r="H34" s="22"/>
      <c r="I34" s="22"/>
      <c r="J34" s="22"/>
      <c r="K34" s="22"/>
      <c r="L34" s="22"/>
      <c r="M34" s="22"/>
      <c r="N34" s="22"/>
    </row>
    <row r="35" spans="2:14" x14ac:dyDescent="0.25">
      <c r="B35" s="22"/>
      <c r="C35" s="22"/>
      <c r="D35" s="22"/>
      <c r="E35" s="22"/>
      <c r="F35" s="22"/>
      <c r="G35" s="22"/>
      <c r="H35" s="22"/>
      <c r="I35" s="22"/>
      <c r="J35" s="22"/>
      <c r="K35" s="22"/>
      <c r="L35" s="22"/>
      <c r="M35" s="22"/>
      <c r="N35" s="22"/>
    </row>
    <row r="36" spans="2:14" x14ac:dyDescent="0.25">
      <c r="B36" s="22"/>
      <c r="C36" s="22"/>
      <c r="D36" s="22"/>
      <c r="E36" s="22"/>
      <c r="F36" s="22"/>
      <c r="G36" s="22"/>
      <c r="H36" s="22"/>
      <c r="I36" s="22"/>
      <c r="J36" s="22"/>
      <c r="K36" s="22"/>
      <c r="L36" s="22"/>
      <c r="M36" s="22"/>
      <c r="N36" s="22"/>
    </row>
    <row r="37" spans="2:14" ht="104.45" customHeight="1" x14ac:dyDescent="0.25">
      <c r="B37" s="22"/>
      <c r="C37" s="22"/>
      <c r="D37" s="22"/>
      <c r="E37" s="22"/>
      <c r="F37" s="22"/>
      <c r="G37" s="22"/>
      <c r="H37" s="22"/>
      <c r="I37" s="22"/>
      <c r="J37" s="22"/>
      <c r="K37" s="22"/>
      <c r="L37" s="22"/>
      <c r="M37" s="22"/>
      <c r="N37" s="22"/>
    </row>
  </sheetData>
  <sheetProtection algorithmName="SHA-512" hashValue="mvmOBG352TksQjilP3RzLFZfUCfEaQAwzYgdMndQHVF0dzZ4Dw0QjtVzQrWT7yLHJzV3pUX/51u7mXUXw1MFGw==" saltValue="XWjZ3rpxA5EBvVxecJ6P6A==" spinCount="100000" sheet="1" objects="1" scenarios="1"/>
  <pageMargins left="0" right="0" top="0.25" bottom="0" header="0" footer="0"/>
  <pageSetup scale="63" orientation="portrait" r:id="rId1"/>
  <colBreaks count="1" manualBreakCount="1">
    <brk id="19" max="3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9"/>
  <sheetViews>
    <sheetView zoomScale="40" zoomScaleNormal="40" workbookViewId="0">
      <selection activeCell="G11" sqref="G11"/>
    </sheetView>
  </sheetViews>
  <sheetFormatPr defaultColWidth="8.7109375" defaultRowHeight="15" x14ac:dyDescent="0.25"/>
  <cols>
    <col min="1" max="1" width="12.85546875" style="1" bestFit="1" customWidth="1"/>
    <col min="2" max="2" width="17.7109375" style="3" bestFit="1" customWidth="1"/>
    <col min="3" max="3" width="55.5703125" style="3" bestFit="1" customWidth="1"/>
    <col min="4" max="4" width="20.5703125" style="3" customWidth="1"/>
    <col min="5" max="5" width="12.85546875" style="3" customWidth="1"/>
    <col min="6" max="7" width="27.42578125" style="3" customWidth="1"/>
    <col min="8" max="8" width="34.42578125" style="3" customWidth="1"/>
    <col min="9" max="9" width="59.85546875" style="3" customWidth="1"/>
    <col min="10" max="10" width="25.7109375" style="3" customWidth="1"/>
    <col min="11" max="11" width="12.140625" style="4" customWidth="1"/>
    <col min="12" max="12" width="13.140625" style="5" customWidth="1"/>
    <col min="13" max="13" width="21" style="5" customWidth="1"/>
    <col min="14" max="16384" width="8.7109375" style="1"/>
  </cols>
  <sheetData>
    <row r="1" spans="1:13" ht="90.75" thickBot="1" x14ac:dyDescent="0.3">
      <c r="A1" s="19" t="s">
        <v>364</v>
      </c>
      <c r="B1" s="19" t="s">
        <v>365</v>
      </c>
      <c r="C1" s="19" t="s">
        <v>430</v>
      </c>
      <c r="D1" s="19" t="s">
        <v>431</v>
      </c>
      <c r="E1" s="19" t="s">
        <v>986</v>
      </c>
      <c r="F1" s="19" t="s">
        <v>963</v>
      </c>
      <c r="G1" s="19" t="s">
        <v>966</v>
      </c>
      <c r="H1" s="20" t="s">
        <v>950</v>
      </c>
      <c r="I1" s="20" t="s">
        <v>429</v>
      </c>
      <c r="J1" s="20" t="s">
        <v>1089</v>
      </c>
      <c r="K1" s="20" t="s">
        <v>0</v>
      </c>
      <c r="L1" s="21" t="s">
        <v>433</v>
      </c>
      <c r="M1" s="21" t="s">
        <v>432</v>
      </c>
    </row>
    <row r="2" spans="1:13" ht="15" customHeight="1" x14ac:dyDescent="0.25">
      <c r="A2" s="23" t="s">
        <v>367</v>
      </c>
      <c r="B2" s="23" t="s">
        <v>368</v>
      </c>
      <c r="C2" s="23" t="s">
        <v>814</v>
      </c>
      <c r="D2" s="23" t="s">
        <v>2</v>
      </c>
      <c r="E2" s="23" t="s">
        <v>987</v>
      </c>
      <c r="F2" s="23" t="s">
        <v>964</v>
      </c>
      <c r="G2" s="23" t="s">
        <v>976</v>
      </c>
      <c r="H2" s="24" t="s">
        <v>27</v>
      </c>
      <c r="I2" s="24" t="s">
        <v>392</v>
      </c>
      <c r="J2" s="24" t="s">
        <v>1044</v>
      </c>
      <c r="K2" s="25">
        <v>2022</v>
      </c>
      <c r="L2" s="26">
        <v>10000</v>
      </c>
      <c r="M2" s="27">
        <v>2.2999999999999998</v>
      </c>
    </row>
    <row r="3" spans="1:13" ht="14.45" customHeight="1" x14ac:dyDescent="0.25">
      <c r="A3" s="23" t="s">
        <v>367</v>
      </c>
      <c r="B3" s="23" t="s">
        <v>368</v>
      </c>
      <c r="C3" s="23" t="s">
        <v>814</v>
      </c>
      <c r="D3" s="23" t="s">
        <v>2</v>
      </c>
      <c r="E3" s="23" t="s">
        <v>987</v>
      </c>
      <c r="F3" s="23" t="s">
        <v>964</v>
      </c>
      <c r="G3" s="23" t="s">
        <v>972</v>
      </c>
      <c r="H3" s="24" t="s">
        <v>28</v>
      </c>
      <c r="I3" s="24" t="s">
        <v>391</v>
      </c>
      <c r="J3" s="24" t="s">
        <v>1020</v>
      </c>
      <c r="K3" s="25">
        <v>2020</v>
      </c>
      <c r="L3" s="26">
        <v>19000</v>
      </c>
      <c r="M3" s="27">
        <v>0.75</v>
      </c>
    </row>
    <row r="4" spans="1:13" ht="14.45" customHeight="1" x14ac:dyDescent="0.25">
      <c r="A4" s="23" t="s">
        <v>367</v>
      </c>
      <c r="B4" s="23" t="s">
        <v>368</v>
      </c>
      <c r="C4" s="23" t="s">
        <v>815</v>
      </c>
      <c r="D4" s="23" t="s">
        <v>2</v>
      </c>
      <c r="E4" s="23" t="s">
        <v>987</v>
      </c>
      <c r="F4" s="23" t="s">
        <v>9</v>
      </c>
      <c r="G4" s="23" t="s">
        <v>973</v>
      </c>
      <c r="H4" s="24" t="s">
        <v>29</v>
      </c>
      <c r="I4" s="24" t="s">
        <v>601</v>
      </c>
      <c r="J4" s="24" t="s">
        <v>1088</v>
      </c>
      <c r="K4" s="25">
        <v>2021</v>
      </c>
      <c r="L4" s="26">
        <v>272</v>
      </c>
      <c r="M4" s="27">
        <v>0.65</v>
      </c>
    </row>
    <row r="5" spans="1:13" ht="14.45" customHeight="1" x14ac:dyDescent="0.25">
      <c r="A5" s="23" t="s">
        <v>367</v>
      </c>
      <c r="B5" s="23" t="s">
        <v>368</v>
      </c>
      <c r="C5" s="23" t="s">
        <v>816</v>
      </c>
      <c r="D5" s="23" t="s">
        <v>2</v>
      </c>
      <c r="E5" s="23" t="s">
        <v>987</v>
      </c>
      <c r="F5" s="23" t="s">
        <v>964</v>
      </c>
      <c r="G5" s="23" t="s">
        <v>978</v>
      </c>
      <c r="H5" s="24" t="s">
        <v>31</v>
      </c>
      <c r="I5" s="24" t="s">
        <v>393</v>
      </c>
      <c r="J5" s="24" t="s">
        <v>1085</v>
      </c>
      <c r="K5" s="25">
        <v>2033</v>
      </c>
      <c r="L5" s="26">
        <v>4750</v>
      </c>
      <c r="M5" s="27">
        <v>4</v>
      </c>
    </row>
    <row r="6" spans="1:13" ht="14.45" customHeight="1" x14ac:dyDescent="0.25">
      <c r="A6" s="23" t="s">
        <v>367</v>
      </c>
      <c r="B6" s="23" t="s">
        <v>368</v>
      </c>
      <c r="C6" s="23" t="s">
        <v>30</v>
      </c>
      <c r="D6" s="23" t="s">
        <v>2</v>
      </c>
      <c r="E6" s="23" t="s">
        <v>987</v>
      </c>
      <c r="F6" s="23" t="s">
        <v>964</v>
      </c>
      <c r="G6" s="23" t="s">
        <v>974</v>
      </c>
      <c r="H6" s="24" t="s">
        <v>32</v>
      </c>
      <c r="I6" s="24" t="s">
        <v>394</v>
      </c>
      <c r="J6" s="24" t="s">
        <v>1075</v>
      </c>
      <c r="K6" s="25">
        <v>2020</v>
      </c>
      <c r="L6" s="26">
        <v>115</v>
      </c>
      <c r="M6" s="27">
        <v>6</v>
      </c>
    </row>
    <row r="7" spans="1:13" ht="14.45" customHeight="1" x14ac:dyDescent="0.25">
      <c r="A7" s="23" t="s">
        <v>367</v>
      </c>
      <c r="B7" s="23" t="s">
        <v>368</v>
      </c>
      <c r="C7" s="23" t="s">
        <v>395</v>
      </c>
      <c r="D7" s="23" t="s">
        <v>2</v>
      </c>
      <c r="E7" s="23" t="s">
        <v>987</v>
      </c>
      <c r="F7" s="23" t="s">
        <v>964</v>
      </c>
      <c r="G7" s="23" t="s">
        <v>972</v>
      </c>
      <c r="H7" s="24" t="s">
        <v>33</v>
      </c>
      <c r="I7" s="24" t="s">
        <v>981</v>
      </c>
      <c r="J7" s="24" t="s">
        <v>1020</v>
      </c>
      <c r="K7" s="25">
        <v>2027</v>
      </c>
      <c r="L7" s="26">
        <v>5000</v>
      </c>
      <c r="M7" s="27" t="s">
        <v>2</v>
      </c>
    </row>
    <row r="8" spans="1:13" ht="14.45" customHeight="1" x14ac:dyDescent="0.25">
      <c r="A8" s="23" t="s">
        <v>367</v>
      </c>
      <c r="B8" s="23" t="s">
        <v>368</v>
      </c>
      <c r="C8" s="23" t="s">
        <v>396</v>
      </c>
      <c r="D8" s="23" t="s">
        <v>2</v>
      </c>
      <c r="E8" s="23" t="s">
        <v>987</v>
      </c>
      <c r="F8" s="23" t="s">
        <v>964</v>
      </c>
      <c r="G8" s="23" t="s">
        <v>976</v>
      </c>
      <c r="H8" s="24" t="s">
        <v>34</v>
      </c>
      <c r="I8" s="24" t="s">
        <v>602</v>
      </c>
      <c r="J8" s="24" t="s">
        <v>1044</v>
      </c>
      <c r="K8" s="25">
        <v>2023</v>
      </c>
      <c r="L8" s="26">
        <v>4500</v>
      </c>
      <c r="M8" s="27">
        <v>9</v>
      </c>
    </row>
    <row r="9" spans="1:13" ht="14.45" customHeight="1" x14ac:dyDescent="0.25">
      <c r="A9" s="23" t="s">
        <v>367</v>
      </c>
      <c r="B9" s="23" t="s">
        <v>368</v>
      </c>
      <c r="C9" s="23" t="s">
        <v>397</v>
      </c>
      <c r="D9" s="23" t="s">
        <v>2</v>
      </c>
      <c r="E9" s="23" t="s">
        <v>987</v>
      </c>
      <c r="F9" s="23" t="s">
        <v>964</v>
      </c>
      <c r="G9" s="23" t="s">
        <v>975</v>
      </c>
      <c r="H9" s="24" t="s">
        <v>35</v>
      </c>
      <c r="I9" s="24" t="s">
        <v>603</v>
      </c>
      <c r="J9" s="24" t="s">
        <v>1098</v>
      </c>
      <c r="K9" s="25">
        <v>2021</v>
      </c>
      <c r="L9" s="26">
        <v>45000</v>
      </c>
      <c r="M9" s="27" t="s">
        <v>2</v>
      </c>
    </row>
    <row r="10" spans="1:13" ht="14.45" customHeight="1" x14ac:dyDescent="0.25">
      <c r="A10" s="23" t="s">
        <v>370</v>
      </c>
      <c r="B10" s="23" t="s">
        <v>101</v>
      </c>
      <c r="C10" s="23" t="s">
        <v>398</v>
      </c>
      <c r="D10" s="23" t="s">
        <v>2</v>
      </c>
      <c r="E10" s="23" t="s">
        <v>988</v>
      </c>
      <c r="F10" s="23" t="s">
        <v>964</v>
      </c>
      <c r="G10" s="23" t="s">
        <v>972</v>
      </c>
      <c r="H10" s="24" t="s">
        <v>102</v>
      </c>
      <c r="I10" s="24" t="s">
        <v>404</v>
      </c>
      <c r="J10" s="24" t="s">
        <v>1021</v>
      </c>
      <c r="K10" s="25">
        <v>2023</v>
      </c>
      <c r="L10" s="26" t="s">
        <v>2</v>
      </c>
      <c r="M10" s="27">
        <v>0.39529199999999998</v>
      </c>
    </row>
    <row r="11" spans="1:13" ht="14.45" customHeight="1" x14ac:dyDescent="0.25">
      <c r="A11" s="23" t="s">
        <v>370</v>
      </c>
      <c r="B11" s="23" t="s">
        <v>101</v>
      </c>
      <c r="C11" s="23" t="s">
        <v>398</v>
      </c>
      <c r="D11" s="23" t="s">
        <v>2</v>
      </c>
      <c r="E11" s="23" t="s">
        <v>988</v>
      </c>
      <c r="F11" s="23" t="s">
        <v>965</v>
      </c>
      <c r="G11" s="23" t="s">
        <v>965</v>
      </c>
      <c r="H11" s="24" t="s">
        <v>103</v>
      </c>
      <c r="I11" s="24" t="s">
        <v>403</v>
      </c>
      <c r="J11" s="24"/>
      <c r="K11" s="25">
        <v>2019</v>
      </c>
      <c r="L11" s="26" t="s">
        <v>2</v>
      </c>
      <c r="M11" s="27">
        <v>0.4</v>
      </c>
    </row>
    <row r="12" spans="1:13" ht="14.45" customHeight="1" x14ac:dyDescent="0.25">
      <c r="A12" s="23" t="s">
        <v>370</v>
      </c>
      <c r="B12" s="23" t="s">
        <v>101</v>
      </c>
      <c r="C12" s="23" t="s">
        <v>398</v>
      </c>
      <c r="D12" s="23" t="s">
        <v>2</v>
      </c>
      <c r="E12" s="23" t="s">
        <v>988</v>
      </c>
      <c r="F12" s="23" t="s">
        <v>965</v>
      </c>
      <c r="G12" s="23" t="s">
        <v>965</v>
      </c>
      <c r="H12" s="24" t="s">
        <v>104</v>
      </c>
      <c r="I12" s="24" t="s">
        <v>405</v>
      </c>
      <c r="J12" s="24"/>
      <c r="K12" s="25">
        <v>2020</v>
      </c>
      <c r="L12" s="26" t="s">
        <v>2</v>
      </c>
      <c r="M12" s="27">
        <v>0.100588</v>
      </c>
    </row>
    <row r="13" spans="1:13" ht="14.45" customHeight="1" x14ac:dyDescent="0.25">
      <c r="A13" s="23" t="s">
        <v>370</v>
      </c>
      <c r="B13" s="23" t="s">
        <v>101</v>
      </c>
      <c r="C13" s="23" t="s">
        <v>399</v>
      </c>
      <c r="D13" s="23" t="s">
        <v>2</v>
      </c>
      <c r="E13" s="23" t="s">
        <v>988</v>
      </c>
      <c r="F13" s="23" t="s">
        <v>964</v>
      </c>
      <c r="G13" s="23" t="s">
        <v>972</v>
      </c>
      <c r="H13" s="24" t="s">
        <v>105</v>
      </c>
      <c r="I13" s="24" t="s">
        <v>406</v>
      </c>
      <c r="J13" s="24" t="s">
        <v>1021</v>
      </c>
      <c r="K13" s="25">
        <v>2021</v>
      </c>
      <c r="L13" s="26" t="s">
        <v>2</v>
      </c>
      <c r="M13" s="27">
        <v>1.4</v>
      </c>
    </row>
    <row r="14" spans="1:13" ht="14.45" customHeight="1" x14ac:dyDescent="0.25">
      <c r="A14" s="23" t="s">
        <v>370</v>
      </c>
      <c r="B14" s="23" t="s">
        <v>101</v>
      </c>
      <c r="C14" s="23" t="s">
        <v>399</v>
      </c>
      <c r="D14" s="23" t="s">
        <v>2</v>
      </c>
      <c r="E14" s="23" t="s">
        <v>988</v>
      </c>
      <c r="F14" s="23" t="s">
        <v>964</v>
      </c>
      <c r="G14" s="23" t="s">
        <v>976</v>
      </c>
      <c r="H14" s="24" t="s">
        <v>106</v>
      </c>
      <c r="I14" s="24" t="s">
        <v>407</v>
      </c>
      <c r="J14" s="24" t="s">
        <v>1044</v>
      </c>
      <c r="K14" s="25">
        <v>2020</v>
      </c>
      <c r="L14" s="26" t="s">
        <v>2</v>
      </c>
      <c r="M14" s="27">
        <v>4.5</v>
      </c>
    </row>
    <row r="15" spans="1:13" ht="14.45" customHeight="1" x14ac:dyDescent="0.25">
      <c r="A15" s="23" t="s">
        <v>370</v>
      </c>
      <c r="B15" s="23" t="s">
        <v>101</v>
      </c>
      <c r="C15" s="23" t="s">
        <v>398</v>
      </c>
      <c r="D15" s="23" t="s">
        <v>2</v>
      </c>
      <c r="E15" s="23" t="s">
        <v>988</v>
      </c>
      <c r="F15" s="23" t="s">
        <v>965</v>
      </c>
      <c r="G15" s="23" t="s">
        <v>965</v>
      </c>
      <c r="H15" s="24" t="s">
        <v>107</v>
      </c>
      <c r="I15" s="24" t="s">
        <v>408</v>
      </c>
      <c r="J15" s="24"/>
      <c r="K15" s="25">
        <v>2021</v>
      </c>
      <c r="L15" s="26" t="s">
        <v>2</v>
      </c>
      <c r="M15" s="27">
        <v>0.25</v>
      </c>
    </row>
    <row r="16" spans="1:13" ht="14.45" customHeight="1" x14ac:dyDescent="0.25">
      <c r="A16" s="23" t="s">
        <v>370</v>
      </c>
      <c r="B16" s="23" t="s">
        <v>101</v>
      </c>
      <c r="C16" s="23" t="s">
        <v>398</v>
      </c>
      <c r="D16" s="23" t="s">
        <v>2</v>
      </c>
      <c r="E16" s="23" t="s">
        <v>988</v>
      </c>
      <c r="F16" s="23" t="s">
        <v>9</v>
      </c>
      <c r="G16" s="23" t="s">
        <v>973</v>
      </c>
      <c r="H16" s="24" t="s">
        <v>108</v>
      </c>
      <c r="I16" s="24" t="s">
        <v>409</v>
      </c>
      <c r="J16" s="24" t="s">
        <v>1090</v>
      </c>
      <c r="K16" s="25">
        <v>2020</v>
      </c>
      <c r="L16" s="26" t="s">
        <v>2</v>
      </c>
      <c r="M16" s="27">
        <v>0.5</v>
      </c>
    </row>
    <row r="17" spans="1:13" ht="14.45" customHeight="1" x14ac:dyDescent="0.25">
      <c r="A17" s="23" t="s">
        <v>370</v>
      </c>
      <c r="B17" s="23" t="s">
        <v>101</v>
      </c>
      <c r="C17" s="23" t="s">
        <v>398</v>
      </c>
      <c r="D17" s="23" t="s">
        <v>2</v>
      </c>
      <c r="E17" s="23" t="s">
        <v>988</v>
      </c>
      <c r="F17" s="23" t="s">
        <v>965</v>
      </c>
      <c r="G17" s="23" t="s">
        <v>965</v>
      </c>
      <c r="H17" s="24" t="s">
        <v>109</v>
      </c>
      <c r="I17" s="24" t="s">
        <v>411</v>
      </c>
      <c r="J17" s="24"/>
      <c r="K17" s="25">
        <v>2020</v>
      </c>
      <c r="L17" s="26" t="s">
        <v>2</v>
      </c>
      <c r="M17" s="27">
        <v>0.15</v>
      </c>
    </row>
    <row r="18" spans="1:13" ht="14.45" customHeight="1" x14ac:dyDescent="0.25">
      <c r="A18" s="23" t="s">
        <v>370</v>
      </c>
      <c r="B18" s="23" t="s">
        <v>101</v>
      </c>
      <c r="C18" s="23" t="s">
        <v>400</v>
      </c>
      <c r="D18" s="23" t="s">
        <v>2</v>
      </c>
      <c r="E18" s="23" t="s">
        <v>988</v>
      </c>
      <c r="F18" s="23" t="s">
        <v>964</v>
      </c>
      <c r="G18" s="23" t="s">
        <v>976</v>
      </c>
      <c r="H18" s="24" t="s">
        <v>110</v>
      </c>
      <c r="I18" s="24" t="s">
        <v>410</v>
      </c>
      <c r="J18" s="24" t="s">
        <v>1098</v>
      </c>
      <c r="K18" s="25">
        <v>2020</v>
      </c>
      <c r="L18" s="26" t="s">
        <v>2</v>
      </c>
      <c r="M18" s="27">
        <v>0.1</v>
      </c>
    </row>
    <row r="19" spans="1:13" ht="14.45" customHeight="1" x14ac:dyDescent="0.25">
      <c r="A19" s="23" t="s">
        <v>370</v>
      </c>
      <c r="B19" s="23" t="s">
        <v>101</v>
      </c>
      <c r="C19" s="23" t="s">
        <v>399</v>
      </c>
      <c r="D19" s="23" t="s">
        <v>2</v>
      </c>
      <c r="E19" s="23" t="s">
        <v>988</v>
      </c>
      <c r="F19" s="23" t="s">
        <v>964</v>
      </c>
      <c r="G19" s="23" t="s">
        <v>526</v>
      </c>
      <c r="H19" s="24" t="s">
        <v>111</v>
      </c>
      <c r="I19" s="24" t="s">
        <v>412</v>
      </c>
      <c r="J19" s="24" t="s">
        <v>1080</v>
      </c>
      <c r="K19" s="25">
        <v>2020</v>
      </c>
      <c r="L19" s="26" t="s">
        <v>2</v>
      </c>
      <c r="M19" s="27">
        <v>0.75</v>
      </c>
    </row>
    <row r="20" spans="1:13" ht="14.45" customHeight="1" x14ac:dyDescent="0.25">
      <c r="A20" s="23" t="s">
        <v>370</v>
      </c>
      <c r="B20" s="23" t="s">
        <v>101</v>
      </c>
      <c r="C20" s="23" t="s">
        <v>399</v>
      </c>
      <c r="D20" s="23" t="s">
        <v>2</v>
      </c>
      <c r="E20" s="23" t="s">
        <v>988</v>
      </c>
      <c r="F20" s="23" t="s">
        <v>964</v>
      </c>
      <c r="G20" s="23" t="s">
        <v>976</v>
      </c>
      <c r="H20" s="24" t="s">
        <v>112</v>
      </c>
      <c r="I20" s="24" t="s">
        <v>413</v>
      </c>
      <c r="J20" s="24" t="s">
        <v>1044</v>
      </c>
      <c r="K20" s="25">
        <v>2026</v>
      </c>
      <c r="L20" s="26" t="s">
        <v>2</v>
      </c>
      <c r="M20" s="27">
        <v>7</v>
      </c>
    </row>
    <row r="21" spans="1:13" ht="14.45" customHeight="1" x14ac:dyDescent="0.25">
      <c r="A21" s="23" t="s">
        <v>370</v>
      </c>
      <c r="B21" s="23" t="s">
        <v>101</v>
      </c>
      <c r="C21" s="23" t="s">
        <v>399</v>
      </c>
      <c r="D21" s="23" t="s">
        <v>2</v>
      </c>
      <c r="E21" s="23" t="s">
        <v>988</v>
      </c>
      <c r="F21" s="23" t="s">
        <v>965</v>
      </c>
      <c r="G21" s="23" t="s">
        <v>965</v>
      </c>
      <c r="H21" s="24" t="s">
        <v>113</v>
      </c>
      <c r="I21" s="24" t="s">
        <v>414</v>
      </c>
      <c r="J21" s="24"/>
      <c r="K21" s="25">
        <v>2020</v>
      </c>
      <c r="L21" s="26" t="s">
        <v>2</v>
      </c>
      <c r="M21" s="27">
        <v>7.4999999999999997E-2</v>
      </c>
    </row>
    <row r="22" spans="1:13" ht="14.45" customHeight="1" x14ac:dyDescent="0.25">
      <c r="A22" s="23" t="s">
        <v>370</v>
      </c>
      <c r="B22" s="23" t="s">
        <v>101</v>
      </c>
      <c r="C22" s="23" t="s">
        <v>398</v>
      </c>
      <c r="D22" s="23" t="s">
        <v>2</v>
      </c>
      <c r="E22" s="23" t="s">
        <v>988</v>
      </c>
      <c r="F22" s="23" t="s">
        <v>9</v>
      </c>
      <c r="G22" s="23" t="s">
        <v>985</v>
      </c>
      <c r="H22" s="24" t="s">
        <v>401</v>
      </c>
      <c r="I22" s="24" t="s">
        <v>604</v>
      </c>
      <c r="J22" s="24" t="s">
        <v>1058</v>
      </c>
      <c r="K22" s="25">
        <v>2025</v>
      </c>
      <c r="L22" s="26" t="s">
        <v>2</v>
      </c>
      <c r="M22" s="27" t="s">
        <v>2</v>
      </c>
    </row>
    <row r="23" spans="1:13" ht="14.45" customHeight="1" x14ac:dyDescent="0.25">
      <c r="A23" s="23" t="s">
        <v>370</v>
      </c>
      <c r="B23" s="23" t="s">
        <v>101</v>
      </c>
      <c r="C23" s="23" t="s">
        <v>399</v>
      </c>
      <c r="D23" s="23" t="s">
        <v>2</v>
      </c>
      <c r="E23" s="23" t="s">
        <v>988</v>
      </c>
      <c r="F23" s="23" t="s">
        <v>9</v>
      </c>
      <c r="G23" s="23" t="s">
        <v>985</v>
      </c>
      <c r="H23" s="24" t="s">
        <v>402</v>
      </c>
      <c r="I23" s="24" t="s">
        <v>415</v>
      </c>
      <c r="J23" s="24" t="s">
        <v>1095</v>
      </c>
      <c r="K23" s="25">
        <v>2025</v>
      </c>
      <c r="L23" s="26" t="s">
        <v>2</v>
      </c>
      <c r="M23" s="27" t="s">
        <v>2</v>
      </c>
    </row>
    <row r="24" spans="1:13" ht="14.45" customHeight="1" x14ac:dyDescent="0.25">
      <c r="A24" s="1" t="s">
        <v>372</v>
      </c>
      <c r="B24" s="23" t="s">
        <v>1</v>
      </c>
      <c r="C24" s="23" t="s">
        <v>416</v>
      </c>
      <c r="D24" s="23" t="s">
        <v>2</v>
      </c>
      <c r="E24" s="23" t="s">
        <v>989</v>
      </c>
      <c r="F24" s="23" t="s">
        <v>964</v>
      </c>
      <c r="G24" s="23" t="s">
        <v>972</v>
      </c>
      <c r="H24" s="24" t="s">
        <v>3</v>
      </c>
      <c r="I24" s="24" t="s">
        <v>417</v>
      </c>
      <c r="J24" s="24" t="s">
        <v>1021</v>
      </c>
      <c r="K24" s="25">
        <v>2018</v>
      </c>
      <c r="L24" s="26">
        <v>1359</v>
      </c>
      <c r="M24" s="27">
        <v>3.1</v>
      </c>
    </row>
    <row r="25" spans="1:13" ht="14.45" customHeight="1" x14ac:dyDescent="0.25">
      <c r="A25" s="23" t="s">
        <v>372</v>
      </c>
      <c r="B25" s="23" t="s">
        <v>1</v>
      </c>
      <c r="C25" s="23" t="s">
        <v>416</v>
      </c>
      <c r="D25" s="23" t="s">
        <v>2</v>
      </c>
      <c r="E25" s="23" t="s">
        <v>989</v>
      </c>
      <c r="F25" s="23" t="s">
        <v>964</v>
      </c>
      <c r="G25" s="23" t="s">
        <v>972</v>
      </c>
      <c r="H25" s="24" t="s">
        <v>4</v>
      </c>
      <c r="I25" s="24" t="s">
        <v>418</v>
      </c>
      <c r="J25" s="24" t="s">
        <v>1022</v>
      </c>
      <c r="K25" s="25">
        <v>2020</v>
      </c>
      <c r="L25" s="26">
        <v>5836</v>
      </c>
      <c r="M25" s="27" t="s">
        <v>2</v>
      </c>
    </row>
    <row r="26" spans="1:13" ht="14.45" customHeight="1" x14ac:dyDescent="0.25">
      <c r="A26" s="23" t="s">
        <v>372</v>
      </c>
      <c r="B26" s="23" t="s">
        <v>1</v>
      </c>
      <c r="C26" s="23" t="s">
        <v>416</v>
      </c>
      <c r="D26" s="23" t="s">
        <v>2</v>
      </c>
      <c r="E26" s="23" t="s">
        <v>989</v>
      </c>
      <c r="F26" s="23" t="s">
        <v>964</v>
      </c>
      <c r="G26" s="23" t="s">
        <v>972</v>
      </c>
      <c r="H26" s="24" t="s">
        <v>5</v>
      </c>
      <c r="I26" s="24" t="s">
        <v>2</v>
      </c>
      <c r="J26" s="24" t="s">
        <v>1021</v>
      </c>
      <c r="K26" s="25">
        <v>2021</v>
      </c>
      <c r="L26" s="26">
        <v>10803</v>
      </c>
      <c r="M26" s="27">
        <v>38.6</v>
      </c>
    </row>
    <row r="27" spans="1:13" ht="14.45" customHeight="1" x14ac:dyDescent="0.25">
      <c r="A27" s="23" t="s">
        <v>372</v>
      </c>
      <c r="B27" s="23" t="s">
        <v>1</v>
      </c>
      <c r="C27" s="23" t="s">
        <v>416</v>
      </c>
      <c r="D27" s="23" t="s">
        <v>2</v>
      </c>
      <c r="E27" s="23" t="s">
        <v>989</v>
      </c>
      <c r="F27" s="23" t="s">
        <v>964</v>
      </c>
      <c r="G27" s="23" t="s">
        <v>976</v>
      </c>
      <c r="H27" s="24" t="s">
        <v>6</v>
      </c>
      <c r="I27" s="24" t="s">
        <v>420</v>
      </c>
      <c r="J27" s="24" t="s">
        <v>1045</v>
      </c>
      <c r="K27" s="25">
        <v>2035</v>
      </c>
      <c r="L27" s="26">
        <v>5147</v>
      </c>
      <c r="M27" s="27">
        <v>61.2</v>
      </c>
    </row>
    <row r="28" spans="1:13" ht="14.45" customHeight="1" x14ac:dyDescent="0.25">
      <c r="A28" s="23" t="s">
        <v>372</v>
      </c>
      <c r="B28" s="23" t="s">
        <v>1</v>
      </c>
      <c r="C28" s="23" t="s">
        <v>416</v>
      </c>
      <c r="D28" s="23" t="s">
        <v>2</v>
      </c>
      <c r="E28" s="23" t="s">
        <v>989</v>
      </c>
      <c r="F28" s="23" t="s">
        <v>964</v>
      </c>
      <c r="G28" s="23" t="s">
        <v>976</v>
      </c>
      <c r="H28" s="24" t="s">
        <v>955</v>
      </c>
      <c r="I28" s="24" t="s">
        <v>419</v>
      </c>
      <c r="J28" s="24" t="s">
        <v>1098</v>
      </c>
      <c r="K28" s="25">
        <v>2035</v>
      </c>
      <c r="L28" s="26">
        <v>7350</v>
      </c>
      <c r="M28" s="27">
        <v>6.7</v>
      </c>
    </row>
    <row r="29" spans="1:13" ht="14.45" customHeight="1" x14ac:dyDescent="0.25">
      <c r="A29" s="23" t="s">
        <v>372</v>
      </c>
      <c r="B29" s="23" t="s">
        <v>1</v>
      </c>
      <c r="C29" s="23" t="s">
        <v>416</v>
      </c>
      <c r="D29" s="23" t="s">
        <v>2</v>
      </c>
      <c r="E29" s="23" t="s">
        <v>989</v>
      </c>
      <c r="F29" s="23" t="s">
        <v>964</v>
      </c>
      <c r="G29" s="23" t="s">
        <v>526</v>
      </c>
      <c r="H29" s="24" t="s">
        <v>7</v>
      </c>
      <c r="I29" s="24" t="s">
        <v>421</v>
      </c>
      <c r="J29" s="24" t="s">
        <v>1083</v>
      </c>
      <c r="K29" s="25">
        <v>2040</v>
      </c>
      <c r="L29" s="26">
        <v>8753</v>
      </c>
      <c r="M29" s="27">
        <v>49.2</v>
      </c>
    </row>
    <row r="30" spans="1:13" ht="14.45" customHeight="1" x14ac:dyDescent="0.25">
      <c r="A30" s="23" t="s">
        <v>372</v>
      </c>
      <c r="B30" s="23" t="s">
        <v>1</v>
      </c>
      <c r="C30" s="23" t="s">
        <v>132</v>
      </c>
      <c r="D30" s="23" t="s">
        <v>2</v>
      </c>
      <c r="E30" s="23" t="s">
        <v>989</v>
      </c>
      <c r="F30" s="23" t="s">
        <v>964</v>
      </c>
      <c r="G30" s="23" t="s">
        <v>975</v>
      </c>
      <c r="H30" s="24" t="s">
        <v>8</v>
      </c>
      <c r="I30" s="24" t="s">
        <v>422</v>
      </c>
      <c r="J30" s="24" t="s">
        <v>1098</v>
      </c>
      <c r="K30" s="25">
        <v>2020</v>
      </c>
      <c r="L30" s="26">
        <v>3015</v>
      </c>
      <c r="M30" s="27">
        <v>118</v>
      </c>
    </row>
    <row r="31" spans="1:13" ht="14.45" customHeight="1" x14ac:dyDescent="0.25">
      <c r="A31" s="23" t="s">
        <v>372</v>
      </c>
      <c r="B31" s="23" t="s">
        <v>1</v>
      </c>
      <c r="C31" s="23" t="s">
        <v>132</v>
      </c>
      <c r="D31" s="23" t="s">
        <v>2</v>
      </c>
      <c r="E31" s="23" t="s">
        <v>989</v>
      </c>
      <c r="F31" s="23" t="s">
        <v>964</v>
      </c>
      <c r="G31" s="23" t="s">
        <v>972</v>
      </c>
      <c r="H31" s="24" t="s">
        <v>428</v>
      </c>
      <c r="I31" s="24" t="s">
        <v>427</v>
      </c>
      <c r="J31" s="24" t="s">
        <v>1021</v>
      </c>
      <c r="K31" s="25">
        <v>2020</v>
      </c>
      <c r="L31" s="26">
        <v>27953</v>
      </c>
      <c r="M31" s="27">
        <v>120</v>
      </c>
    </row>
    <row r="32" spans="1:13" ht="14.45" customHeight="1" x14ac:dyDescent="0.25">
      <c r="A32" s="23" t="s">
        <v>372</v>
      </c>
      <c r="B32" s="23" t="s">
        <v>1</v>
      </c>
      <c r="C32" s="23" t="s">
        <v>132</v>
      </c>
      <c r="D32" s="23" t="s">
        <v>2</v>
      </c>
      <c r="E32" s="23" t="s">
        <v>989</v>
      </c>
      <c r="F32" s="23" t="s">
        <v>9</v>
      </c>
      <c r="G32" s="23" t="s">
        <v>985</v>
      </c>
      <c r="H32" s="24" t="s">
        <v>9</v>
      </c>
      <c r="I32" s="24" t="s">
        <v>423</v>
      </c>
      <c r="J32" s="24" t="s">
        <v>1060</v>
      </c>
      <c r="K32" s="25">
        <v>2020</v>
      </c>
      <c r="L32" s="26">
        <v>27550</v>
      </c>
      <c r="M32" s="27" t="s">
        <v>2</v>
      </c>
    </row>
    <row r="33" spans="1:13" ht="14.45" customHeight="1" x14ac:dyDescent="0.25">
      <c r="A33" s="23" t="s">
        <v>372</v>
      </c>
      <c r="B33" s="23" t="s">
        <v>1</v>
      </c>
      <c r="C33" s="23" t="s">
        <v>827</v>
      </c>
      <c r="D33" s="23" t="s">
        <v>828</v>
      </c>
      <c r="E33" s="23" t="s">
        <v>989</v>
      </c>
      <c r="F33" s="23" t="s">
        <v>964</v>
      </c>
      <c r="G33" s="23" t="s">
        <v>972</v>
      </c>
      <c r="H33" s="24" t="s">
        <v>10</v>
      </c>
      <c r="I33" s="24" t="s">
        <v>424</v>
      </c>
      <c r="J33" s="24" t="s">
        <v>1021</v>
      </c>
      <c r="K33" s="25">
        <v>2020</v>
      </c>
      <c r="L33" s="26">
        <v>4344</v>
      </c>
      <c r="M33" s="27">
        <v>7.5</v>
      </c>
    </row>
    <row r="34" spans="1:13" ht="14.45" customHeight="1" x14ac:dyDescent="0.25">
      <c r="A34" s="23" t="s">
        <v>372</v>
      </c>
      <c r="B34" s="23" t="s">
        <v>1</v>
      </c>
      <c r="C34" s="23" t="s">
        <v>11</v>
      </c>
      <c r="D34" s="23" t="s">
        <v>2</v>
      </c>
      <c r="E34" s="23" t="s">
        <v>989</v>
      </c>
      <c r="F34" s="23" t="s">
        <v>964</v>
      </c>
      <c r="G34" s="23" t="s">
        <v>976</v>
      </c>
      <c r="H34" s="24" t="s">
        <v>12</v>
      </c>
      <c r="I34" s="24" t="s">
        <v>426</v>
      </c>
      <c r="J34" s="24" t="s">
        <v>1098</v>
      </c>
      <c r="K34" s="25">
        <v>2020</v>
      </c>
      <c r="L34" s="26">
        <v>7647</v>
      </c>
      <c r="M34" s="27">
        <v>5.2</v>
      </c>
    </row>
    <row r="35" spans="1:13" ht="14.45" customHeight="1" x14ac:dyDescent="0.25">
      <c r="A35" s="23" t="s">
        <v>372</v>
      </c>
      <c r="B35" s="23" t="s">
        <v>1</v>
      </c>
      <c r="C35" s="23" t="s">
        <v>11</v>
      </c>
      <c r="D35" s="23" t="s">
        <v>2</v>
      </c>
      <c r="E35" s="23" t="s">
        <v>989</v>
      </c>
      <c r="F35" s="23" t="s">
        <v>964</v>
      </c>
      <c r="G35" s="23" t="s">
        <v>972</v>
      </c>
      <c r="H35" s="24" t="s">
        <v>13</v>
      </c>
      <c r="I35" s="24" t="s">
        <v>425</v>
      </c>
      <c r="J35" s="24" t="s">
        <v>1021</v>
      </c>
      <c r="K35" s="25">
        <v>2021</v>
      </c>
      <c r="L35" s="26">
        <v>24657</v>
      </c>
      <c r="M35" s="27">
        <v>24.5</v>
      </c>
    </row>
    <row r="36" spans="1:13" ht="14.45" customHeight="1" x14ac:dyDescent="0.25">
      <c r="A36" s="23" t="s">
        <v>389</v>
      </c>
      <c r="B36" s="23" t="s">
        <v>114</v>
      </c>
      <c r="C36" s="23" t="s">
        <v>829</v>
      </c>
      <c r="D36" s="23" t="s">
        <v>2</v>
      </c>
      <c r="E36" s="23" t="s">
        <v>990</v>
      </c>
      <c r="F36" s="23" t="s">
        <v>964</v>
      </c>
      <c r="G36" s="23" t="s">
        <v>976</v>
      </c>
      <c r="H36" s="24" t="s">
        <v>115</v>
      </c>
      <c r="I36" s="24" t="s">
        <v>436</v>
      </c>
      <c r="J36" s="24" t="s">
        <v>1098</v>
      </c>
      <c r="K36" s="25">
        <v>2023</v>
      </c>
      <c r="L36" s="26">
        <v>2810</v>
      </c>
      <c r="M36" s="27">
        <v>14.9</v>
      </c>
    </row>
    <row r="37" spans="1:13" ht="14.45" customHeight="1" x14ac:dyDescent="0.25">
      <c r="A37" s="23" t="s">
        <v>389</v>
      </c>
      <c r="B37" s="23" t="s">
        <v>114</v>
      </c>
      <c r="C37" s="23" t="s">
        <v>116</v>
      </c>
      <c r="D37" s="23" t="s">
        <v>2</v>
      </c>
      <c r="E37" s="23" t="s">
        <v>990</v>
      </c>
      <c r="F37" s="23" t="s">
        <v>964</v>
      </c>
      <c r="G37" s="23" t="s">
        <v>972</v>
      </c>
      <c r="H37" s="24" t="s">
        <v>117</v>
      </c>
      <c r="I37" s="24" t="s">
        <v>437</v>
      </c>
      <c r="J37" s="24" t="s">
        <v>1021</v>
      </c>
      <c r="K37" s="25">
        <v>2016</v>
      </c>
      <c r="L37" s="26">
        <v>5030</v>
      </c>
      <c r="M37" s="27">
        <v>0.06</v>
      </c>
    </row>
    <row r="38" spans="1:13" ht="14.45" customHeight="1" x14ac:dyDescent="0.25">
      <c r="A38" s="23" t="s">
        <v>389</v>
      </c>
      <c r="B38" s="23" t="s">
        <v>114</v>
      </c>
      <c r="C38" s="23" t="s">
        <v>116</v>
      </c>
      <c r="D38" s="23" t="s">
        <v>2</v>
      </c>
      <c r="E38" s="23" t="s">
        <v>990</v>
      </c>
      <c r="F38" s="23" t="s">
        <v>964</v>
      </c>
      <c r="G38" s="23" t="s">
        <v>972</v>
      </c>
      <c r="H38" s="24" t="s">
        <v>118</v>
      </c>
      <c r="I38" s="24" t="s">
        <v>438</v>
      </c>
      <c r="J38" s="24" t="s">
        <v>1021</v>
      </c>
      <c r="K38" s="25">
        <v>2016</v>
      </c>
      <c r="L38" s="26">
        <v>240</v>
      </c>
      <c r="M38" s="27">
        <v>0.02</v>
      </c>
    </row>
    <row r="39" spans="1:13" ht="14.45" customHeight="1" x14ac:dyDescent="0.25">
      <c r="A39" s="23" t="s">
        <v>389</v>
      </c>
      <c r="B39" s="23" t="s">
        <v>114</v>
      </c>
      <c r="C39" s="23" t="s">
        <v>435</v>
      </c>
      <c r="D39" s="23" t="s">
        <v>2</v>
      </c>
      <c r="E39" s="23" t="s">
        <v>990</v>
      </c>
      <c r="F39" s="23" t="s">
        <v>964</v>
      </c>
      <c r="G39" s="23" t="s">
        <v>972</v>
      </c>
      <c r="H39" s="24" t="s">
        <v>119</v>
      </c>
      <c r="I39" s="24" t="s">
        <v>439</v>
      </c>
      <c r="J39" s="24" t="s">
        <v>1021</v>
      </c>
      <c r="K39" s="25">
        <v>2018</v>
      </c>
      <c r="L39" s="26">
        <v>20</v>
      </c>
      <c r="M39" s="27">
        <v>0.02</v>
      </c>
    </row>
    <row r="40" spans="1:13" ht="14.45" customHeight="1" x14ac:dyDescent="0.25">
      <c r="A40" s="23" t="s">
        <v>389</v>
      </c>
      <c r="B40" s="23" t="s">
        <v>114</v>
      </c>
      <c r="C40" s="23" t="s">
        <v>116</v>
      </c>
      <c r="D40" s="23" t="s">
        <v>2</v>
      </c>
      <c r="E40" s="23" t="s">
        <v>990</v>
      </c>
      <c r="F40" s="23" t="s">
        <v>964</v>
      </c>
      <c r="G40" s="23" t="s">
        <v>972</v>
      </c>
      <c r="H40" s="24" t="s">
        <v>120</v>
      </c>
      <c r="I40" s="24" t="s">
        <v>440</v>
      </c>
      <c r="J40" s="24" t="s">
        <v>1021</v>
      </c>
      <c r="K40" s="25">
        <v>2019</v>
      </c>
      <c r="L40" s="26">
        <v>1050</v>
      </c>
      <c r="M40" s="27">
        <v>0.2</v>
      </c>
    </row>
    <row r="41" spans="1:13" ht="14.45" customHeight="1" x14ac:dyDescent="0.25">
      <c r="A41" s="23" t="s">
        <v>389</v>
      </c>
      <c r="B41" s="23" t="s">
        <v>114</v>
      </c>
      <c r="C41" s="23" t="s">
        <v>116</v>
      </c>
      <c r="D41" s="23" t="s">
        <v>2</v>
      </c>
      <c r="E41" s="23" t="s">
        <v>990</v>
      </c>
      <c r="F41" s="23" t="s">
        <v>964</v>
      </c>
      <c r="G41" s="23" t="s">
        <v>972</v>
      </c>
      <c r="H41" s="24" t="s">
        <v>121</v>
      </c>
      <c r="I41" s="24" t="s">
        <v>441</v>
      </c>
      <c r="J41" s="24" t="s">
        <v>1021</v>
      </c>
      <c r="K41" s="25">
        <v>2030</v>
      </c>
      <c r="L41" s="26">
        <v>5470</v>
      </c>
      <c r="M41" s="27">
        <v>1</v>
      </c>
    </row>
    <row r="42" spans="1:13" ht="14.45" customHeight="1" x14ac:dyDescent="0.25">
      <c r="A42" s="23" t="s">
        <v>389</v>
      </c>
      <c r="B42" s="23" t="s">
        <v>114</v>
      </c>
      <c r="C42" s="23" t="s">
        <v>116</v>
      </c>
      <c r="D42" s="23" t="s">
        <v>2</v>
      </c>
      <c r="E42" s="23" t="s">
        <v>990</v>
      </c>
      <c r="F42" s="23" t="s">
        <v>964</v>
      </c>
      <c r="G42" s="23" t="s">
        <v>972</v>
      </c>
      <c r="H42" s="24" t="s">
        <v>122</v>
      </c>
      <c r="I42" s="24" t="s">
        <v>442</v>
      </c>
      <c r="J42" s="24" t="s">
        <v>1021</v>
      </c>
      <c r="K42" s="25">
        <v>2040</v>
      </c>
      <c r="L42" s="26">
        <v>21890</v>
      </c>
      <c r="M42" s="27">
        <v>14.2</v>
      </c>
    </row>
    <row r="43" spans="1:13" ht="14.45" customHeight="1" x14ac:dyDescent="0.25">
      <c r="A43" s="23" t="s">
        <v>389</v>
      </c>
      <c r="B43" s="23" t="s">
        <v>114</v>
      </c>
      <c r="C43" s="23" t="s">
        <v>116</v>
      </c>
      <c r="D43" s="23" t="s">
        <v>2</v>
      </c>
      <c r="E43" s="23" t="s">
        <v>990</v>
      </c>
      <c r="F43" s="23" t="s">
        <v>964</v>
      </c>
      <c r="G43" s="23" t="s">
        <v>972</v>
      </c>
      <c r="H43" s="24" t="s">
        <v>123</v>
      </c>
      <c r="I43" s="24" t="s">
        <v>443</v>
      </c>
      <c r="J43" s="24" t="s">
        <v>1022</v>
      </c>
      <c r="K43" s="25">
        <v>2015</v>
      </c>
      <c r="L43" s="26">
        <v>510</v>
      </c>
      <c r="M43" s="27" t="s">
        <v>2</v>
      </c>
    </row>
    <row r="44" spans="1:13" ht="14.45" customHeight="1" x14ac:dyDescent="0.25">
      <c r="A44" s="23" t="s">
        <v>389</v>
      </c>
      <c r="B44" s="23" t="s">
        <v>114</v>
      </c>
      <c r="C44" s="23" t="s">
        <v>116</v>
      </c>
      <c r="D44" s="23" t="s">
        <v>2</v>
      </c>
      <c r="E44" s="23" t="s">
        <v>990</v>
      </c>
      <c r="F44" s="23" t="s">
        <v>964</v>
      </c>
      <c r="G44" s="23" t="s">
        <v>972</v>
      </c>
      <c r="H44" s="24" t="s">
        <v>124</v>
      </c>
      <c r="I44" s="24" t="s">
        <v>444</v>
      </c>
      <c r="J44" s="24" t="s">
        <v>1022</v>
      </c>
      <c r="K44" s="25">
        <v>2025</v>
      </c>
      <c r="L44" s="26">
        <v>1690</v>
      </c>
      <c r="M44" s="27" t="s">
        <v>2</v>
      </c>
    </row>
    <row r="45" spans="1:13" ht="14.45" customHeight="1" x14ac:dyDescent="0.25">
      <c r="A45" s="23" t="s">
        <v>389</v>
      </c>
      <c r="B45" s="23" t="s">
        <v>114</v>
      </c>
      <c r="C45" s="23" t="s">
        <v>116</v>
      </c>
      <c r="D45" s="23" t="s">
        <v>2</v>
      </c>
      <c r="E45" s="23" t="s">
        <v>990</v>
      </c>
      <c r="F45" s="23" t="s">
        <v>964</v>
      </c>
      <c r="G45" s="23" t="s">
        <v>976</v>
      </c>
      <c r="H45" s="24" t="s">
        <v>125</v>
      </c>
      <c r="I45" s="24" t="s">
        <v>445</v>
      </c>
      <c r="J45" s="24" t="s">
        <v>1045</v>
      </c>
      <c r="K45" s="25">
        <v>2016</v>
      </c>
      <c r="L45" s="26">
        <v>420</v>
      </c>
      <c r="M45" s="27">
        <v>0.56000000000000005</v>
      </c>
    </row>
    <row r="46" spans="1:13" ht="14.45" customHeight="1" x14ac:dyDescent="0.25">
      <c r="A46" s="23" t="s">
        <v>389</v>
      </c>
      <c r="B46" s="23" t="s">
        <v>114</v>
      </c>
      <c r="C46" s="23" t="s">
        <v>116</v>
      </c>
      <c r="D46" s="23" t="s">
        <v>2</v>
      </c>
      <c r="E46" s="23" t="s">
        <v>990</v>
      </c>
      <c r="F46" s="23" t="s">
        <v>964</v>
      </c>
      <c r="G46" s="23" t="s">
        <v>976</v>
      </c>
      <c r="H46" s="24" t="s">
        <v>126</v>
      </c>
      <c r="I46" s="24" t="s">
        <v>446</v>
      </c>
      <c r="J46" s="24" t="s">
        <v>1045</v>
      </c>
      <c r="K46" s="25">
        <v>2019</v>
      </c>
      <c r="L46" s="26">
        <v>880</v>
      </c>
      <c r="M46" s="27">
        <v>1.3</v>
      </c>
    </row>
    <row r="47" spans="1:13" ht="14.45" customHeight="1" x14ac:dyDescent="0.25">
      <c r="A47" s="23" t="s">
        <v>389</v>
      </c>
      <c r="B47" s="23" t="s">
        <v>114</v>
      </c>
      <c r="C47" s="23" t="s">
        <v>116</v>
      </c>
      <c r="D47" s="23" t="s">
        <v>2</v>
      </c>
      <c r="E47" s="23" t="s">
        <v>990</v>
      </c>
      <c r="F47" s="23" t="s">
        <v>964</v>
      </c>
      <c r="G47" s="23" t="s">
        <v>976</v>
      </c>
      <c r="H47" s="24" t="s">
        <v>127</v>
      </c>
      <c r="I47" s="24" t="s">
        <v>447</v>
      </c>
      <c r="J47" s="24" t="s">
        <v>1045</v>
      </c>
      <c r="K47" s="25">
        <v>2019</v>
      </c>
      <c r="L47" s="26">
        <v>1230</v>
      </c>
      <c r="M47" s="27">
        <v>1.2</v>
      </c>
    </row>
    <row r="48" spans="1:13" ht="14.45" customHeight="1" x14ac:dyDescent="0.25">
      <c r="A48" s="23" t="s">
        <v>389</v>
      </c>
      <c r="B48" s="23" t="s">
        <v>114</v>
      </c>
      <c r="C48" s="23" t="s">
        <v>116</v>
      </c>
      <c r="D48" s="23" t="s">
        <v>2</v>
      </c>
      <c r="E48" s="23" t="s">
        <v>990</v>
      </c>
      <c r="F48" s="23" t="s">
        <v>964</v>
      </c>
      <c r="G48" s="23" t="s">
        <v>975</v>
      </c>
      <c r="H48" s="24" t="s">
        <v>128</v>
      </c>
      <c r="I48" s="24" t="s">
        <v>448</v>
      </c>
      <c r="J48" s="24" t="s">
        <v>1098</v>
      </c>
      <c r="K48" s="25">
        <v>2025</v>
      </c>
      <c r="L48" s="26">
        <v>3990</v>
      </c>
      <c r="M48" s="27" t="s">
        <v>2</v>
      </c>
    </row>
    <row r="49" spans="1:13" ht="14.45" customHeight="1" x14ac:dyDescent="0.25">
      <c r="A49" s="23" t="s">
        <v>389</v>
      </c>
      <c r="B49" s="23" t="s">
        <v>114</v>
      </c>
      <c r="C49" s="23" t="s">
        <v>116</v>
      </c>
      <c r="D49" s="23" t="s">
        <v>2</v>
      </c>
      <c r="E49" s="23" t="s">
        <v>990</v>
      </c>
      <c r="F49" s="23" t="s">
        <v>964</v>
      </c>
      <c r="G49" s="23" t="s">
        <v>972</v>
      </c>
      <c r="H49" s="24" t="s">
        <v>129</v>
      </c>
      <c r="I49" s="24" t="s">
        <v>449</v>
      </c>
      <c r="J49" s="24" t="s">
        <v>1020</v>
      </c>
      <c r="K49" s="25">
        <v>2022</v>
      </c>
      <c r="L49" s="26">
        <v>5010</v>
      </c>
      <c r="M49" s="27" t="s">
        <v>2</v>
      </c>
    </row>
    <row r="50" spans="1:13" ht="14.45" customHeight="1" x14ac:dyDescent="0.25">
      <c r="A50" s="23" t="s">
        <v>389</v>
      </c>
      <c r="B50" s="23" t="s">
        <v>114</v>
      </c>
      <c r="C50" s="23" t="s">
        <v>130</v>
      </c>
      <c r="D50" s="23" t="s">
        <v>2</v>
      </c>
      <c r="E50" s="23" t="s">
        <v>990</v>
      </c>
      <c r="F50" s="23" t="s">
        <v>9</v>
      </c>
      <c r="G50" s="23" t="s">
        <v>973</v>
      </c>
      <c r="H50" s="24" t="s">
        <v>131</v>
      </c>
      <c r="I50" s="24" t="s">
        <v>450</v>
      </c>
      <c r="J50" s="24" t="s">
        <v>1087</v>
      </c>
      <c r="K50" s="25">
        <v>2015</v>
      </c>
      <c r="L50" s="26">
        <v>3350</v>
      </c>
      <c r="M50" s="27">
        <v>11</v>
      </c>
    </row>
    <row r="51" spans="1:13" ht="14.45" customHeight="1" x14ac:dyDescent="0.25">
      <c r="A51" s="23" t="s">
        <v>389</v>
      </c>
      <c r="B51" s="23" t="s">
        <v>114</v>
      </c>
      <c r="C51" s="23" t="s">
        <v>434</v>
      </c>
      <c r="D51" s="23" t="s">
        <v>2</v>
      </c>
      <c r="E51" s="23" t="s">
        <v>990</v>
      </c>
      <c r="F51" s="23" t="s">
        <v>964</v>
      </c>
      <c r="G51" s="23" t="s">
        <v>972</v>
      </c>
      <c r="H51" s="24" t="s">
        <v>119</v>
      </c>
      <c r="I51" s="24" t="s">
        <v>2</v>
      </c>
      <c r="J51" s="24" t="s">
        <v>1021</v>
      </c>
      <c r="K51" s="25">
        <v>2018</v>
      </c>
      <c r="L51" s="26">
        <v>20</v>
      </c>
      <c r="M51" s="27">
        <v>0.02</v>
      </c>
    </row>
    <row r="52" spans="1:13" ht="14.45" customHeight="1" x14ac:dyDescent="0.25">
      <c r="A52" s="23" t="s">
        <v>389</v>
      </c>
      <c r="B52" s="23" t="s">
        <v>114</v>
      </c>
      <c r="C52" s="23" t="s">
        <v>132</v>
      </c>
      <c r="D52" s="23" t="s">
        <v>2</v>
      </c>
      <c r="E52" s="23" t="s">
        <v>990</v>
      </c>
      <c r="F52" s="23" t="s">
        <v>964</v>
      </c>
      <c r="G52" s="23" t="s">
        <v>975</v>
      </c>
      <c r="H52" s="24" t="s">
        <v>133</v>
      </c>
      <c r="I52" s="24" t="s">
        <v>451</v>
      </c>
      <c r="J52" s="24" t="s">
        <v>1098</v>
      </c>
      <c r="K52" s="25">
        <v>2025</v>
      </c>
      <c r="L52" s="26">
        <v>3610</v>
      </c>
      <c r="M52" s="27">
        <v>0.3</v>
      </c>
    </row>
    <row r="53" spans="1:13" ht="14.45" customHeight="1" x14ac:dyDescent="0.25">
      <c r="A53" s="23" t="s">
        <v>389</v>
      </c>
      <c r="B53" s="23" t="s">
        <v>114</v>
      </c>
      <c r="C53" s="23" t="s">
        <v>132</v>
      </c>
      <c r="D53" s="23" t="s">
        <v>2</v>
      </c>
      <c r="E53" s="23" t="s">
        <v>990</v>
      </c>
      <c r="F53" s="23" t="s">
        <v>964</v>
      </c>
      <c r="G53" s="23" t="s">
        <v>972</v>
      </c>
      <c r="H53" s="24" t="s">
        <v>134</v>
      </c>
      <c r="I53" s="24" t="s">
        <v>452</v>
      </c>
      <c r="J53" s="24" t="s">
        <v>1054</v>
      </c>
      <c r="K53" s="25">
        <v>2025</v>
      </c>
      <c r="L53" s="26">
        <v>7060</v>
      </c>
      <c r="M53" s="27">
        <v>31.9</v>
      </c>
    </row>
    <row r="54" spans="1:13" ht="14.45" customHeight="1" x14ac:dyDescent="0.25">
      <c r="A54" s="23" t="s">
        <v>389</v>
      </c>
      <c r="B54" s="23" t="s">
        <v>114</v>
      </c>
      <c r="C54" s="23" t="s">
        <v>132</v>
      </c>
      <c r="D54" s="23" t="s">
        <v>2</v>
      </c>
      <c r="E54" s="23" t="s">
        <v>990</v>
      </c>
      <c r="F54" s="23" t="s">
        <v>964</v>
      </c>
      <c r="G54" s="23" t="s">
        <v>972</v>
      </c>
      <c r="H54" s="24" t="s">
        <v>135</v>
      </c>
      <c r="I54" s="24" t="s">
        <v>453</v>
      </c>
      <c r="J54" s="24" t="s">
        <v>1021</v>
      </c>
      <c r="K54" s="25">
        <v>2025</v>
      </c>
      <c r="L54" s="26">
        <v>12710</v>
      </c>
      <c r="M54" s="27">
        <v>67</v>
      </c>
    </row>
    <row r="55" spans="1:13" ht="14.45" customHeight="1" x14ac:dyDescent="0.25">
      <c r="A55" s="23" t="s">
        <v>389</v>
      </c>
      <c r="B55" s="23" t="s">
        <v>114</v>
      </c>
      <c r="C55" s="23" t="s">
        <v>132</v>
      </c>
      <c r="D55" s="23" t="s">
        <v>2</v>
      </c>
      <c r="E55" s="23" t="s">
        <v>990</v>
      </c>
      <c r="F55" s="23" t="s">
        <v>964</v>
      </c>
      <c r="G55" s="23" t="s">
        <v>972</v>
      </c>
      <c r="H55" s="24" t="s">
        <v>136</v>
      </c>
      <c r="I55" s="24" t="s">
        <v>454</v>
      </c>
      <c r="J55" s="24" t="s">
        <v>1021</v>
      </c>
      <c r="K55" s="25">
        <v>2040</v>
      </c>
      <c r="L55" s="26">
        <v>26470</v>
      </c>
      <c r="M55" s="27">
        <v>118.9</v>
      </c>
    </row>
    <row r="56" spans="1:13" ht="14.45" customHeight="1" x14ac:dyDescent="0.25">
      <c r="A56" s="23" t="s">
        <v>389</v>
      </c>
      <c r="B56" s="23" t="s">
        <v>114</v>
      </c>
      <c r="C56" s="23" t="s">
        <v>132</v>
      </c>
      <c r="D56" s="23" t="s">
        <v>2</v>
      </c>
      <c r="E56" s="23" t="s">
        <v>990</v>
      </c>
      <c r="F56" s="23" t="s">
        <v>9</v>
      </c>
      <c r="G56" s="23" t="s">
        <v>985</v>
      </c>
      <c r="H56" s="24" t="s">
        <v>9</v>
      </c>
      <c r="I56" s="24" t="s">
        <v>455</v>
      </c>
      <c r="J56" s="24" t="s">
        <v>1060</v>
      </c>
      <c r="K56" s="25">
        <v>2020</v>
      </c>
      <c r="L56" s="26">
        <v>90000</v>
      </c>
      <c r="M56" s="27" t="s">
        <v>2</v>
      </c>
    </row>
    <row r="57" spans="1:13" ht="14.45" customHeight="1" x14ac:dyDescent="0.25">
      <c r="A57" s="23" t="s">
        <v>389</v>
      </c>
      <c r="B57" s="23" t="s">
        <v>114</v>
      </c>
      <c r="C57" s="23" t="s">
        <v>830</v>
      </c>
      <c r="D57" s="23" t="s">
        <v>2</v>
      </c>
      <c r="E57" s="23" t="s">
        <v>991</v>
      </c>
      <c r="F57" s="23" t="s">
        <v>964</v>
      </c>
      <c r="G57" s="23" t="s">
        <v>972</v>
      </c>
      <c r="H57" s="24" t="s">
        <v>137</v>
      </c>
      <c r="I57" s="24" t="s">
        <v>456</v>
      </c>
      <c r="J57" s="24" t="s">
        <v>1021</v>
      </c>
      <c r="K57" s="25">
        <v>2020</v>
      </c>
      <c r="L57" s="26">
        <v>2620</v>
      </c>
      <c r="M57" s="27">
        <v>0.5</v>
      </c>
    </row>
    <row r="58" spans="1:13" ht="14.45" customHeight="1" x14ac:dyDescent="0.25">
      <c r="A58" s="23" t="s">
        <v>389</v>
      </c>
      <c r="B58" s="23" t="s">
        <v>114</v>
      </c>
      <c r="C58" s="23" t="s">
        <v>831</v>
      </c>
      <c r="D58" s="23" t="s">
        <v>2</v>
      </c>
      <c r="E58" s="23" t="s">
        <v>992</v>
      </c>
      <c r="F58" s="23" t="s">
        <v>964</v>
      </c>
      <c r="G58" s="23" t="s">
        <v>972</v>
      </c>
      <c r="H58" s="24" t="s">
        <v>138</v>
      </c>
      <c r="I58" s="24" t="s">
        <v>457</v>
      </c>
      <c r="J58" s="24" t="s">
        <v>1020</v>
      </c>
      <c r="K58" s="25">
        <v>2020</v>
      </c>
      <c r="L58" s="26">
        <v>5540</v>
      </c>
      <c r="M58" s="27">
        <v>7.7</v>
      </c>
    </row>
    <row r="59" spans="1:13" ht="14.45" customHeight="1" x14ac:dyDescent="0.25">
      <c r="A59" s="23" t="s">
        <v>389</v>
      </c>
      <c r="B59" s="23" t="s">
        <v>114</v>
      </c>
      <c r="C59" s="23" t="s">
        <v>832</v>
      </c>
      <c r="D59" s="23" t="s">
        <v>2</v>
      </c>
      <c r="E59" s="23" t="s">
        <v>993</v>
      </c>
      <c r="F59" s="23" t="s">
        <v>964</v>
      </c>
      <c r="G59" s="23" t="s">
        <v>976</v>
      </c>
      <c r="H59" s="24" t="s">
        <v>139</v>
      </c>
      <c r="I59" s="24" t="s">
        <v>458</v>
      </c>
      <c r="J59" s="24" t="s">
        <v>1044</v>
      </c>
      <c r="K59" s="25">
        <v>2019</v>
      </c>
      <c r="L59" s="26">
        <v>1831</v>
      </c>
      <c r="M59" s="27">
        <v>7.7</v>
      </c>
    </row>
    <row r="60" spans="1:13" ht="14.45" customHeight="1" x14ac:dyDescent="0.25">
      <c r="A60" s="23" t="s">
        <v>389</v>
      </c>
      <c r="B60" s="23" t="s">
        <v>114</v>
      </c>
      <c r="C60" s="23" t="s">
        <v>832</v>
      </c>
      <c r="D60" s="23" t="s">
        <v>2</v>
      </c>
      <c r="E60" s="23" t="s">
        <v>993</v>
      </c>
      <c r="F60" s="23" t="s">
        <v>964</v>
      </c>
      <c r="G60" s="23" t="s">
        <v>972</v>
      </c>
      <c r="H60" s="24" t="s">
        <v>140</v>
      </c>
      <c r="I60" s="24" t="s">
        <v>459</v>
      </c>
      <c r="J60" s="24" t="s">
        <v>1020</v>
      </c>
      <c r="K60" s="25">
        <v>2020</v>
      </c>
      <c r="L60" s="26">
        <v>1050</v>
      </c>
      <c r="M60" s="27">
        <v>6.3</v>
      </c>
    </row>
    <row r="61" spans="1:13" ht="14.45" customHeight="1" x14ac:dyDescent="0.25">
      <c r="A61" s="23" t="s">
        <v>380</v>
      </c>
      <c r="B61" s="23" t="s">
        <v>381</v>
      </c>
      <c r="C61" s="23" t="s">
        <v>833</v>
      </c>
      <c r="D61" s="23" t="s">
        <v>862</v>
      </c>
      <c r="E61" s="23" t="s">
        <v>994</v>
      </c>
      <c r="F61" s="23" t="s">
        <v>964</v>
      </c>
      <c r="G61" s="23" t="s">
        <v>972</v>
      </c>
      <c r="H61" s="24" t="s">
        <v>14</v>
      </c>
      <c r="I61" s="24" t="s">
        <v>605</v>
      </c>
      <c r="J61" s="24" t="s">
        <v>1021</v>
      </c>
      <c r="K61" s="25">
        <v>2020</v>
      </c>
      <c r="L61" s="26">
        <v>200</v>
      </c>
      <c r="M61" s="27">
        <v>9.1163740000000004</v>
      </c>
    </row>
    <row r="62" spans="1:13" ht="14.45" customHeight="1" x14ac:dyDescent="0.25">
      <c r="A62" s="23" t="s">
        <v>380</v>
      </c>
      <c r="B62" s="23" t="s">
        <v>381</v>
      </c>
      <c r="C62" s="23" t="s">
        <v>833</v>
      </c>
      <c r="D62" s="23" t="s">
        <v>863</v>
      </c>
      <c r="E62" s="23" t="s">
        <v>994</v>
      </c>
      <c r="F62" s="23" t="s">
        <v>964</v>
      </c>
      <c r="G62" s="23" t="s">
        <v>972</v>
      </c>
      <c r="H62" s="24" t="s">
        <v>15</v>
      </c>
      <c r="I62" s="24" t="s">
        <v>466</v>
      </c>
      <c r="J62" s="24" t="s">
        <v>1021</v>
      </c>
      <c r="K62" s="25">
        <v>2020</v>
      </c>
      <c r="L62" s="26">
        <v>7500</v>
      </c>
      <c r="M62" s="27">
        <v>7.9234499999999999</v>
      </c>
    </row>
    <row r="63" spans="1:13" ht="14.45" customHeight="1" x14ac:dyDescent="0.25">
      <c r="A63" s="23" t="s">
        <v>380</v>
      </c>
      <c r="B63" s="23" t="s">
        <v>381</v>
      </c>
      <c r="C63" s="23" t="s">
        <v>833</v>
      </c>
      <c r="D63" s="23" t="s">
        <v>863</v>
      </c>
      <c r="E63" s="23" t="s">
        <v>994</v>
      </c>
      <c r="F63" s="23" t="s">
        <v>964</v>
      </c>
      <c r="G63" s="23" t="s">
        <v>974</v>
      </c>
      <c r="H63" s="24" t="s">
        <v>748</v>
      </c>
      <c r="I63" s="24" t="s">
        <v>606</v>
      </c>
      <c r="J63" s="24" t="s">
        <v>1075</v>
      </c>
      <c r="K63" s="25">
        <v>2020</v>
      </c>
      <c r="L63" s="26">
        <v>30000</v>
      </c>
      <c r="M63" s="27">
        <v>96</v>
      </c>
    </row>
    <row r="64" spans="1:13" ht="14.45" customHeight="1" x14ac:dyDescent="0.25">
      <c r="A64" s="23" t="s">
        <v>380</v>
      </c>
      <c r="B64" s="23" t="s">
        <v>381</v>
      </c>
      <c r="C64" s="23" t="s">
        <v>833</v>
      </c>
      <c r="D64" s="23" t="s">
        <v>16</v>
      </c>
      <c r="E64" s="23" t="s">
        <v>994</v>
      </c>
      <c r="F64" s="23" t="s">
        <v>964</v>
      </c>
      <c r="G64" s="23" t="s">
        <v>972</v>
      </c>
      <c r="H64" s="24" t="s">
        <v>17</v>
      </c>
      <c r="I64" s="24" t="s">
        <v>467</v>
      </c>
      <c r="J64" s="24" t="s">
        <v>1021</v>
      </c>
      <c r="K64" s="25">
        <v>2020</v>
      </c>
      <c r="L64" s="26">
        <v>1700</v>
      </c>
      <c r="M64" s="27">
        <v>7.8</v>
      </c>
    </row>
    <row r="65" spans="1:13" ht="14.45" customHeight="1" x14ac:dyDescent="0.25">
      <c r="A65" s="23" t="s">
        <v>380</v>
      </c>
      <c r="B65" s="23" t="s">
        <v>381</v>
      </c>
      <c r="C65" s="23" t="s">
        <v>833</v>
      </c>
      <c r="D65" s="23" t="s">
        <v>862</v>
      </c>
      <c r="E65" s="23" t="s">
        <v>994</v>
      </c>
      <c r="F65" s="23" t="s">
        <v>964</v>
      </c>
      <c r="G65" s="23" t="s">
        <v>979</v>
      </c>
      <c r="H65" s="24" t="s">
        <v>18</v>
      </c>
      <c r="I65" s="24" t="s">
        <v>468</v>
      </c>
      <c r="J65" s="24" t="s">
        <v>1076</v>
      </c>
      <c r="K65" s="25">
        <v>2020</v>
      </c>
      <c r="L65" s="26">
        <v>500</v>
      </c>
      <c r="M65" s="27">
        <v>16.5</v>
      </c>
    </row>
    <row r="66" spans="1:13" ht="14.45" customHeight="1" x14ac:dyDescent="0.25">
      <c r="A66" s="23" t="s">
        <v>380</v>
      </c>
      <c r="B66" s="23" t="s">
        <v>381</v>
      </c>
      <c r="C66" s="23" t="s">
        <v>833</v>
      </c>
      <c r="D66" s="23" t="s">
        <v>864</v>
      </c>
      <c r="E66" s="23" t="s">
        <v>994</v>
      </c>
      <c r="F66" s="23" t="s">
        <v>964</v>
      </c>
      <c r="G66" s="23" t="s">
        <v>526</v>
      </c>
      <c r="H66" s="24" t="s">
        <v>19</v>
      </c>
      <c r="I66" s="24" t="s">
        <v>469</v>
      </c>
      <c r="J66" s="24" t="s">
        <v>1080</v>
      </c>
      <c r="K66" s="25">
        <v>2020</v>
      </c>
      <c r="L66" s="26">
        <v>1800</v>
      </c>
      <c r="M66" s="27">
        <v>1.1200000000000001</v>
      </c>
    </row>
    <row r="67" spans="1:13" ht="14.45" customHeight="1" x14ac:dyDescent="0.25">
      <c r="A67" s="23" t="s">
        <v>380</v>
      </c>
      <c r="B67" s="23" t="s">
        <v>381</v>
      </c>
      <c r="C67" s="23" t="s">
        <v>833</v>
      </c>
      <c r="D67" s="23" t="s">
        <v>865</v>
      </c>
      <c r="E67" s="23" t="s">
        <v>994</v>
      </c>
      <c r="F67" s="23" t="s">
        <v>9</v>
      </c>
      <c r="G67" s="23" t="s">
        <v>985</v>
      </c>
      <c r="H67" s="24" t="s">
        <v>20</v>
      </c>
      <c r="I67" s="24" t="s">
        <v>470</v>
      </c>
      <c r="J67" s="24" t="s">
        <v>1059</v>
      </c>
      <c r="K67" s="25">
        <v>2017</v>
      </c>
      <c r="L67" s="26" t="s">
        <v>2</v>
      </c>
      <c r="M67" s="26" t="s">
        <v>2</v>
      </c>
    </row>
    <row r="68" spans="1:13" ht="14.45" customHeight="1" x14ac:dyDescent="0.25">
      <c r="A68" s="23" t="s">
        <v>380</v>
      </c>
      <c r="B68" s="23" t="s">
        <v>381</v>
      </c>
      <c r="C68" s="23" t="s">
        <v>833</v>
      </c>
      <c r="D68" s="23" t="s">
        <v>2</v>
      </c>
      <c r="E68" s="23" t="s">
        <v>994</v>
      </c>
      <c r="F68" s="23" t="s">
        <v>9</v>
      </c>
      <c r="G68" s="23" t="s">
        <v>985</v>
      </c>
      <c r="H68" s="24" t="s">
        <v>460</v>
      </c>
      <c r="I68" s="24" t="s">
        <v>471</v>
      </c>
      <c r="J68" s="24" t="s">
        <v>1091</v>
      </c>
      <c r="K68" s="25" t="s">
        <v>2</v>
      </c>
      <c r="L68" s="26" t="s">
        <v>2</v>
      </c>
      <c r="M68" s="26" t="s">
        <v>2</v>
      </c>
    </row>
    <row r="69" spans="1:13" ht="14.45" customHeight="1" x14ac:dyDescent="0.25">
      <c r="A69" s="23" t="s">
        <v>380</v>
      </c>
      <c r="B69" s="23" t="s">
        <v>381</v>
      </c>
      <c r="C69" s="23" t="s">
        <v>833</v>
      </c>
      <c r="D69" s="23" t="s">
        <v>2</v>
      </c>
      <c r="E69" s="23" t="s">
        <v>994</v>
      </c>
      <c r="F69" s="23" t="s">
        <v>964</v>
      </c>
      <c r="G69" s="23" t="s">
        <v>972</v>
      </c>
      <c r="H69" s="24" t="s">
        <v>461</v>
      </c>
      <c r="I69" s="24" t="s">
        <v>472</v>
      </c>
      <c r="J69" s="24" t="s">
        <v>1020</v>
      </c>
      <c r="K69" s="25" t="s">
        <v>2</v>
      </c>
      <c r="L69" s="26" t="s">
        <v>2</v>
      </c>
      <c r="M69" s="26" t="s">
        <v>2</v>
      </c>
    </row>
    <row r="70" spans="1:13" ht="14.45" customHeight="1" x14ac:dyDescent="0.25">
      <c r="A70" s="23" t="s">
        <v>380</v>
      </c>
      <c r="B70" s="23" t="s">
        <v>381</v>
      </c>
      <c r="C70" s="23" t="s">
        <v>833</v>
      </c>
      <c r="D70" s="23" t="s">
        <v>2</v>
      </c>
      <c r="E70" s="23" t="s">
        <v>994</v>
      </c>
      <c r="F70" s="23" t="s">
        <v>965</v>
      </c>
      <c r="G70" s="23" t="s">
        <v>965</v>
      </c>
      <c r="H70" s="24" t="s">
        <v>462</v>
      </c>
      <c r="I70" s="24" t="s">
        <v>473</v>
      </c>
      <c r="J70" s="24"/>
      <c r="K70" s="25" t="s">
        <v>2</v>
      </c>
      <c r="L70" s="26" t="s">
        <v>2</v>
      </c>
      <c r="M70" s="26" t="s">
        <v>2</v>
      </c>
    </row>
    <row r="71" spans="1:13" ht="14.45" customHeight="1" x14ac:dyDescent="0.25">
      <c r="A71" s="23" t="s">
        <v>380</v>
      </c>
      <c r="B71" s="23" t="s">
        <v>381</v>
      </c>
      <c r="C71" s="23" t="s">
        <v>833</v>
      </c>
      <c r="D71" s="23" t="s">
        <v>2</v>
      </c>
      <c r="E71" s="23" t="s">
        <v>994</v>
      </c>
      <c r="F71" s="23" t="s">
        <v>9</v>
      </c>
      <c r="G71" s="23" t="s">
        <v>973</v>
      </c>
      <c r="H71" s="24" t="s">
        <v>463</v>
      </c>
      <c r="I71" s="24" t="s">
        <v>474</v>
      </c>
      <c r="J71" s="24" t="s">
        <v>1093</v>
      </c>
      <c r="K71" s="25" t="s">
        <v>2</v>
      </c>
      <c r="L71" s="26" t="s">
        <v>2</v>
      </c>
      <c r="M71" s="26" t="s">
        <v>2</v>
      </c>
    </row>
    <row r="72" spans="1:13" ht="14.45" customHeight="1" x14ac:dyDescent="0.25">
      <c r="A72" s="23" t="s">
        <v>380</v>
      </c>
      <c r="B72" s="23" t="s">
        <v>381</v>
      </c>
      <c r="C72" s="23" t="s">
        <v>833</v>
      </c>
      <c r="D72" s="23" t="s">
        <v>2</v>
      </c>
      <c r="E72" s="23" t="s">
        <v>994</v>
      </c>
      <c r="F72" s="23" t="s">
        <v>965</v>
      </c>
      <c r="G72" s="23" t="s">
        <v>965</v>
      </c>
      <c r="H72" s="24" t="s">
        <v>464</v>
      </c>
      <c r="I72" s="24" t="s">
        <v>475</v>
      </c>
      <c r="J72" s="24"/>
      <c r="K72" s="25" t="s">
        <v>2</v>
      </c>
      <c r="L72" s="26" t="s">
        <v>2</v>
      </c>
      <c r="M72" s="26" t="s">
        <v>2</v>
      </c>
    </row>
    <row r="73" spans="1:13" ht="14.45" customHeight="1" x14ac:dyDescent="0.25">
      <c r="A73" s="23" t="s">
        <v>380</v>
      </c>
      <c r="B73" s="23" t="s">
        <v>381</v>
      </c>
      <c r="C73" s="23" t="s">
        <v>833</v>
      </c>
      <c r="D73" s="23" t="s">
        <v>863</v>
      </c>
      <c r="E73" s="23" t="s">
        <v>994</v>
      </c>
      <c r="F73" s="23" t="s">
        <v>964</v>
      </c>
      <c r="G73" s="23" t="s">
        <v>526</v>
      </c>
      <c r="H73" s="24" t="s">
        <v>21</v>
      </c>
      <c r="I73" s="24" t="s">
        <v>607</v>
      </c>
      <c r="J73" s="24" t="s">
        <v>1080</v>
      </c>
      <c r="K73" s="25">
        <v>2030</v>
      </c>
      <c r="L73" s="26">
        <v>2756</v>
      </c>
      <c r="M73" s="27">
        <v>491.3</v>
      </c>
    </row>
    <row r="74" spans="1:13" ht="14.45" customHeight="1" x14ac:dyDescent="0.25">
      <c r="A74" s="23" t="s">
        <v>380</v>
      </c>
      <c r="B74" s="23" t="s">
        <v>381</v>
      </c>
      <c r="C74" s="23" t="s">
        <v>833</v>
      </c>
      <c r="D74" s="23" t="s">
        <v>22</v>
      </c>
      <c r="E74" s="23" t="s">
        <v>994</v>
      </c>
      <c r="F74" s="23" t="s">
        <v>964</v>
      </c>
      <c r="G74" s="23" t="s">
        <v>972</v>
      </c>
      <c r="H74" s="24" t="s">
        <v>23</v>
      </c>
      <c r="I74" s="24" t="s">
        <v>982</v>
      </c>
      <c r="J74" s="24" t="s">
        <v>1021</v>
      </c>
      <c r="K74" s="25">
        <v>2032</v>
      </c>
      <c r="L74" s="26">
        <v>489</v>
      </c>
      <c r="M74" s="27">
        <v>7.71</v>
      </c>
    </row>
    <row r="75" spans="1:13" ht="14.45" customHeight="1" x14ac:dyDescent="0.25">
      <c r="A75" s="23" t="s">
        <v>380</v>
      </c>
      <c r="B75" s="23" t="s">
        <v>381</v>
      </c>
      <c r="C75" s="23" t="s">
        <v>833</v>
      </c>
      <c r="D75" s="23" t="s">
        <v>866</v>
      </c>
      <c r="E75" s="23" t="s">
        <v>994</v>
      </c>
      <c r="F75" s="23" t="s">
        <v>964</v>
      </c>
      <c r="G75" s="23" t="s">
        <v>972</v>
      </c>
      <c r="H75" s="24" t="s">
        <v>24</v>
      </c>
      <c r="I75" s="24" t="s">
        <v>608</v>
      </c>
      <c r="J75" s="24" t="s">
        <v>1023</v>
      </c>
      <c r="K75" s="25">
        <v>2032</v>
      </c>
      <c r="L75" s="26">
        <v>3000</v>
      </c>
      <c r="M75" s="27" t="s">
        <v>2</v>
      </c>
    </row>
    <row r="76" spans="1:13" ht="14.45" customHeight="1" x14ac:dyDescent="0.25">
      <c r="A76" s="23" t="s">
        <v>380</v>
      </c>
      <c r="B76" s="23" t="s">
        <v>381</v>
      </c>
      <c r="C76" s="23" t="s">
        <v>833</v>
      </c>
      <c r="D76" s="23" t="s">
        <v>864</v>
      </c>
      <c r="E76" s="23" t="s">
        <v>994</v>
      </c>
      <c r="F76" s="23" t="s">
        <v>964</v>
      </c>
      <c r="G76" s="23" t="s">
        <v>526</v>
      </c>
      <c r="H76" s="24" t="s">
        <v>25</v>
      </c>
      <c r="I76" s="24" t="s">
        <v>609</v>
      </c>
      <c r="J76" s="24" t="s">
        <v>1081</v>
      </c>
      <c r="K76" s="25">
        <v>2026</v>
      </c>
      <c r="L76" s="26">
        <v>1800</v>
      </c>
      <c r="M76" s="27">
        <v>1.5</v>
      </c>
    </row>
    <row r="77" spans="1:13" ht="14.45" customHeight="1" x14ac:dyDescent="0.25">
      <c r="A77" s="23" t="s">
        <v>380</v>
      </c>
      <c r="B77" s="23" t="s">
        <v>381</v>
      </c>
      <c r="C77" s="23" t="s">
        <v>833</v>
      </c>
      <c r="D77" s="23" t="s">
        <v>862</v>
      </c>
      <c r="E77" s="23" t="s">
        <v>994</v>
      </c>
      <c r="F77" s="23" t="s">
        <v>964</v>
      </c>
      <c r="G77" s="23" t="s">
        <v>972</v>
      </c>
      <c r="H77" s="24" t="s">
        <v>26</v>
      </c>
      <c r="I77" s="24" t="s">
        <v>610</v>
      </c>
      <c r="J77" s="24" t="s">
        <v>1054</v>
      </c>
      <c r="K77" s="25">
        <v>2026</v>
      </c>
      <c r="L77" s="26">
        <v>3000</v>
      </c>
      <c r="M77" s="27" t="s">
        <v>2</v>
      </c>
    </row>
    <row r="78" spans="1:13" ht="14.45" customHeight="1" x14ac:dyDescent="0.25">
      <c r="A78" s="23" t="s">
        <v>380</v>
      </c>
      <c r="B78" s="23" t="s">
        <v>381</v>
      </c>
      <c r="C78" s="23" t="s">
        <v>833</v>
      </c>
      <c r="D78" s="23" t="s">
        <v>2</v>
      </c>
      <c r="E78" s="23" t="s">
        <v>994</v>
      </c>
      <c r="F78" s="23" t="s">
        <v>964</v>
      </c>
      <c r="G78" s="23" t="s">
        <v>972</v>
      </c>
      <c r="H78" s="24" t="s">
        <v>465</v>
      </c>
      <c r="I78" s="24" t="s">
        <v>611</v>
      </c>
      <c r="J78" s="24" t="s">
        <v>1020</v>
      </c>
      <c r="K78" s="25" t="s">
        <v>2</v>
      </c>
      <c r="L78" s="26" t="s">
        <v>2</v>
      </c>
      <c r="M78" s="26" t="s">
        <v>2</v>
      </c>
    </row>
    <row r="79" spans="1:13" ht="14.45" customHeight="1" x14ac:dyDescent="0.25">
      <c r="A79" s="23" t="s">
        <v>380</v>
      </c>
      <c r="B79" s="23" t="s">
        <v>381</v>
      </c>
      <c r="C79" s="23" t="s">
        <v>834</v>
      </c>
      <c r="D79" s="23" t="s">
        <v>2</v>
      </c>
      <c r="E79" s="23" t="s">
        <v>995</v>
      </c>
      <c r="F79" s="23" t="s">
        <v>964</v>
      </c>
      <c r="G79" s="23" t="s">
        <v>972</v>
      </c>
      <c r="H79" s="24" t="s">
        <v>478</v>
      </c>
      <c r="I79" s="24" t="s">
        <v>479</v>
      </c>
      <c r="J79" s="24" t="s">
        <v>1024</v>
      </c>
      <c r="K79" s="25">
        <v>2020</v>
      </c>
      <c r="L79" s="26">
        <v>2500</v>
      </c>
      <c r="M79" s="27">
        <f>0.15+5.4</f>
        <v>5.5500000000000007</v>
      </c>
    </row>
    <row r="80" spans="1:13" ht="14.45" customHeight="1" x14ac:dyDescent="0.25">
      <c r="A80" s="23" t="s">
        <v>380</v>
      </c>
      <c r="B80" s="23" t="s">
        <v>381</v>
      </c>
      <c r="C80" s="23" t="s">
        <v>834</v>
      </c>
      <c r="D80" s="23" t="s">
        <v>2</v>
      </c>
      <c r="E80" s="23" t="s">
        <v>995</v>
      </c>
      <c r="F80" s="23" t="s">
        <v>9</v>
      </c>
      <c r="G80" s="23" t="s">
        <v>985</v>
      </c>
      <c r="H80" s="24" t="s">
        <v>476</v>
      </c>
      <c r="I80" s="24" t="s">
        <v>480</v>
      </c>
      <c r="J80" s="24" t="s">
        <v>1097</v>
      </c>
      <c r="K80" s="25" t="s">
        <v>2</v>
      </c>
      <c r="L80" s="26" t="s">
        <v>2</v>
      </c>
      <c r="M80" s="27" t="s">
        <v>2</v>
      </c>
    </row>
    <row r="81" spans="1:13" ht="14.45" customHeight="1" x14ac:dyDescent="0.25">
      <c r="A81" s="23" t="s">
        <v>380</v>
      </c>
      <c r="B81" s="23" t="s">
        <v>381</v>
      </c>
      <c r="C81" s="23" t="s">
        <v>834</v>
      </c>
      <c r="D81" s="23" t="s">
        <v>2</v>
      </c>
      <c r="E81" s="23" t="s">
        <v>995</v>
      </c>
      <c r="F81" s="23" t="s">
        <v>9</v>
      </c>
      <c r="G81" s="23" t="s">
        <v>477</v>
      </c>
      <c r="H81" s="24" t="s">
        <v>477</v>
      </c>
      <c r="I81" s="24" t="s">
        <v>481</v>
      </c>
      <c r="J81" s="24" t="s">
        <v>1054</v>
      </c>
      <c r="K81" s="25" t="s">
        <v>2</v>
      </c>
      <c r="L81" s="26" t="s">
        <v>2</v>
      </c>
      <c r="M81" s="27" t="s">
        <v>2</v>
      </c>
    </row>
    <row r="82" spans="1:13" ht="14.45" customHeight="1" x14ac:dyDescent="0.25">
      <c r="A82" s="23" t="s">
        <v>380</v>
      </c>
      <c r="B82" s="23" t="s">
        <v>381</v>
      </c>
      <c r="C82" s="23" t="s">
        <v>835</v>
      </c>
      <c r="D82" s="23" t="s">
        <v>2</v>
      </c>
      <c r="E82" s="23" t="s">
        <v>996</v>
      </c>
      <c r="F82" s="23" t="s">
        <v>964</v>
      </c>
      <c r="G82" s="23" t="s">
        <v>976</v>
      </c>
      <c r="H82" s="24" t="s">
        <v>231</v>
      </c>
      <c r="I82" s="24" t="s">
        <v>482</v>
      </c>
      <c r="J82" s="24" t="s">
        <v>1045</v>
      </c>
      <c r="K82" s="25">
        <v>2017</v>
      </c>
      <c r="L82" s="26">
        <v>3500</v>
      </c>
      <c r="M82" s="27">
        <v>3.1</v>
      </c>
    </row>
    <row r="83" spans="1:13" ht="14.45" customHeight="1" x14ac:dyDescent="0.25">
      <c r="A83" s="23" t="s">
        <v>380</v>
      </c>
      <c r="B83" s="23" t="s">
        <v>381</v>
      </c>
      <c r="C83" s="23" t="s">
        <v>835</v>
      </c>
      <c r="D83" s="23" t="s">
        <v>2</v>
      </c>
      <c r="E83" s="23" t="s">
        <v>996</v>
      </c>
      <c r="F83" s="23" t="s">
        <v>964</v>
      </c>
      <c r="G83" s="23" t="s">
        <v>972</v>
      </c>
      <c r="H83" s="24" t="s">
        <v>232</v>
      </c>
      <c r="I83" s="24" t="s">
        <v>483</v>
      </c>
      <c r="J83" s="24" t="s">
        <v>1021</v>
      </c>
      <c r="K83" s="25">
        <v>2020</v>
      </c>
      <c r="L83" s="26">
        <v>4500</v>
      </c>
      <c r="M83" s="27">
        <v>4.5999999999999996</v>
      </c>
    </row>
    <row r="84" spans="1:13" ht="14.45" customHeight="1" x14ac:dyDescent="0.25">
      <c r="A84" s="23" t="s">
        <v>380</v>
      </c>
      <c r="B84" s="23" t="s">
        <v>381</v>
      </c>
      <c r="C84" s="23" t="s">
        <v>835</v>
      </c>
      <c r="D84" s="23" t="s">
        <v>2</v>
      </c>
      <c r="E84" s="23" t="s">
        <v>996</v>
      </c>
      <c r="F84" s="23" t="s">
        <v>964</v>
      </c>
      <c r="G84" s="23" t="s">
        <v>526</v>
      </c>
      <c r="H84" s="24" t="s">
        <v>233</v>
      </c>
      <c r="I84" s="24" t="s">
        <v>484</v>
      </c>
      <c r="J84" s="24" t="s">
        <v>1080</v>
      </c>
      <c r="K84" s="25" t="s">
        <v>2</v>
      </c>
      <c r="L84" s="26" t="s">
        <v>2</v>
      </c>
      <c r="M84" s="26" t="s">
        <v>2</v>
      </c>
    </row>
    <row r="85" spans="1:13" ht="14.45" customHeight="1" x14ac:dyDescent="0.25">
      <c r="A85" s="23" t="s">
        <v>380</v>
      </c>
      <c r="B85" s="23" t="s">
        <v>381</v>
      </c>
      <c r="C85" s="23" t="s">
        <v>835</v>
      </c>
      <c r="D85" s="23" t="s">
        <v>2</v>
      </c>
      <c r="E85" s="23" t="s">
        <v>996</v>
      </c>
      <c r="F85" s="23" t="s">
        <v>964</v>
      </c>
      <c r="G85" s="23" t="s">
        <v>972</v>
      </c>
      <c r="H85" s="24" t="s">
        <v>234</v>
      </c>
      <c r="I85" s="24" t="s">
        <v>485</v>
      </c>
      <c r="J85" s="24" t="s">
        <v>1025</v>
      </c>
      <c r="K85" s="25">
        <v>2021</v>
      </c>
      <c r="L85" s="26">
        <v>15000</v>
      </c>
      <c r="M85" s="27">
        <v>7.9</v>
      </c>
    </row>
    <row r="86" spans="1:13" ht="14.45" customHeight="1" x14ac:dyDescent="0.25">
      <c r="A86" s="23" t="s">
        <v>380</v>
      </c>
      <c r="B86" s="23" t="s">
        <v>381</v>
      </c>
      <c r="C86" s="23" t="s">
        <v>835</v>
      </c>
      <c r="D86" s="23" t="s">
        <v>2</v>
      </c>
      <c r="E86" s="23" t="s">
        <v>996</v>
      </c>
      <c r="F86" s="23" t="s">
        <v>964</v>
      </c>
      <c r="G86" s="23" t="s">
        <v>972</v>
      </c>
      <c r="H86" s="24" t="s">
        <v>235</v>
      </c>
      <c r="I86" s="24" t="s">
        <v>486</v>
      </c>
      <c r="J86" s="24" t="s">
        <v>1021</v>
      </c>
      <c r="K86" s="25">
        <v>2020</v>
      </c>
      <c r="L86" s="26">
        <v>1500</v>
      </c>
      <c r="M86" s="27">
        <v>0.6</v>
      </c>
    </row>
    <row r="87" spans="1:13" ht="14.45" customHeight="1" x14ac:dyDescent="0.25">
      <c r="A87" s="23" t="s">
        <v>380</v>
      </c>
      <c r="B87" s="23" t="s">
        <v>381</v>
      </c>
      <c r="C87" s="23" t="s">
        <v>835</v>
      </c>
      <c r="D87" s="23" t="s">
        <v>2</v>
      </c>
      <c r="E87" s="23" t="s">
        <v>996</v>
      </c>
      <c r="F87" s="23" t="s">
        <v>964</v>
      </c>
      <c r="G87" s="23" t="s">
        <v>972</v>
      </c>
      <c r="H87" s="24" t="s">
        <v>236</v>
      </c>
      <c r="I87" s="24" t="s">
        <v>487</v>
      </c>
      <c r="J87" s="24" t="s">
        <v>1021</v>
      </c>
      <c r="K87" s="25">
        <v>2020</v>
      </c>
      <c r="L87" s="26">
        <v>6500</v>
      </c>
      <c r="M87" s="27">
        <v>3</v>
      </c>
    </row>
    <row r="88" spans="1:13" ht="14.45" customHeight="1" x14ac:dyDescent="0.25">
      <c r="A88" s="23" t="s">
        <v>380</v>
      </c>
      <c r="B88" s="23" t="s">
        <v>381</v>
      </c>
      <c r="C88" s="23" t="s">
        <v>835</v>
      </c>
      <c r="D88" s="23" t="s">
        <v>2</v>
      </c>
      <c r="E88" s="23" t="s">
        <v>996</v>
      </c>
      <c r="F88" s="23" t="s">
        <v>964</v>
      </c>
      <c r="G88" s="23" t="s">
        <v>976</v>
      </c>
      <c r="H88" s="24" t="s">
        <v>489</v>
      </c>
      <c r="I88" s="24" t="s">
        <v>488</v>
      </c>
      <c r="J88" s="24" t="s">
        <v>1044</v>
      </c>
      <c r="K88" s="25">
        <v>2017</v>
      </c>
      <c r="L88" s="26" t="s">
        <v>2</v>
      </c>
      <c r="M88" s="27">
        <v>12.6</v>
      </c>
    </row>
    <row r="89" spans="1:13" ht="14.45" customHeight="1" x14ac:dyDescent="0.25">
      <c r="A89" s="23" t="s">
        <v>380</v>
      </c>
      <c r="B89" s="23" t="s">
        <v>381</v>
      </c>
      <c r="C89" s="23" t="s">
        <v>836</v>
      </c>
      <c r="D89" s="23" t="s">
        <v>2</v>
      </c>
      <c r="E89" s="23" t="s">
        <v>997</v>
      </c>
      <c r="F89" s="23" t="s">
        <v>964</v>
      </c>
      <c r="G89" s="23" t="s">
        <v>976</v>
      </c>
      <c r="H89" s="24" t="s">
        <v>237</v>
      </c>
      <c r="I89" s="24" t="s">
        <v>490</v>
      </c>
      <c r="J89" s="24" t="s">
        <v>1045</v>
      </c>
      <c r="K89" s="25">
        <v>2019</v>
      </c>
      <c r="L89" s="26">
        <v>14000</v>
      </c>
      <c r="M89" s="27">
        <v>17.7</v>
      </c>
    </row>
    <row r="90" spans="1:13" ht="14.45" customHeight="1" x14ac:dyDescent="0.25">
      <c r="A90" s="23" t="s">
        <v>380</v>
      </c>
      <c r="B90" s="23" t="s">
        <v>381</v>
      </c>
      <c r="C90" s="23" t="s">
        <v>836</v>
      </c>
      <c r="D90" s="23" t="s">
        <v>2</v>
      </c>
      <c r="E90" s="23" t="s">
        <v>997</v>
      </c>
      <c r="F90" s="23" t="s">
        <v>964</v>
      </c>
      <c r="G90" s="23" t="s">
        <v>974</v>
      </c>
      <c r="H90" s="24" t="s">
        <v>238</v>
      </c>
      <c r="I90" s="24" t="s">
        <v>491</v>
      </c>
      <c r="J90" s="24" t="s">
        <v>1077</v>
      </c>
      <c r="K90" s="25">
        <v>2018</v>
      </c>
      <c r="L90" s="26">
        <v>11800</v>
      </c>
      <c r="M90" s="27">
        <v>88</v>
      </c>
    </row>
    <row r="91" spans="1:13" ht="14.45" customHeight="1" x14ac:dyDescent="0.25">
      <c r="A91" s="23" t="s">
        <v>380</v>
      </c>
      <c r="B91" s="23" t="s">
        <v>381</v>
      </c>
      <c r="C91" s="23" t="s">
        <v>836</v>
      </c>
      <c r="D91" s="23" t="s">
        <v>2</v>
      </c>
      <c r="E91" s="23" t="s">
        <v>997</v>
      </c>
      <c r="F91" s="23" t="s">
        <v>964</v>
      </c>
      <c r="G91" s="23" t="s">
        <v>972</v>
      </c>
      <c r="H91" s="24" t="s">
        <v>239</v>
      </c>
      <c r="I91" s="24" t="s">
        <v>492</v>
      </c>
      <c r="J91" s="24" t="s">
        <v>1026</v>
      </c>
      <c r="K91" s="25" t="s">
        <v>2</v>
      </c>
      <c r="L91" s="26" t="s">
        <v>2</v>
      </c>
      <c r="M91" s="27" t="s">
        <v>2</v>
      </c>
    </row>
    <row r="92" spans="1:13" ht="14.45" customHeight="1" x14ac:dyDescent="0.25">
      <c r="A92" s="23" t="s">
        <v>383</v>
      </c>
      <c r="B92" s="23" t="s">
        <v>141</v>
      </c>
      <c r="C92" s="23" t="s">
        <v>817</v>
      </c>
      <c r="D92" s="23" t="s">
        <v>736</v>
      </c>
      <c r="E92" s="23" t="s">
        <v>1004</v>
      </c>
      <c r="F92" s="23" t="s">
        <v>964</v>
      </c>
      <c r="G92" s="23" t="s">
        <v>972</v>
      </c>
      <c r="H92" s="24" t="s">
        <v>428</v>
      </c>
      <c r="I92" s="24" t="s">
        <v>142</v>
      </c>
      <c r="J92" s="24" t="s">
        <v>1021</v>
      </c>
      <c r="K92" s="25" t="s">
        <v>2</v>
      </c>
      <c r="L92" s="26">
        <v>2000</v>
      </c>
      <c r="M92" s="27">
        <v>3.55</v>
      </c>
    </row>
    <row r="93" spans="1:13" ht="14.45" customHeight="1" x14ac:dyDescent="0.25">
      <c r="A93" s="23" t="s">
        <v>383</v>
      </c>
      <c r="B93" s="23" t="s">
        <v>141</v>
      </c>
      <c r="C93" s="23" t="s">
        <v>818</v>
      </c>
      <c r="D93" s="23" t="s">
        <v>2</v>
      </c>
      <c r="E93" s="23" t="s">
        <v>999</v>
      </c>
      <c r="F93" s="23" t="s">
        <v>964</v>
      </c>
      <c r="G93" s="23" t="s">
        <v>978</v>
      </c>
      <c r="H93" s="24" t="s">
        <v>143</v>
      </c>
      <c r="I93" s="23" t="s">
        <v>885</v>
      </c>
      <c r="J93" s="23" t="s">
        <v>1086</v>
      </c>
      <c r="K93" s="25">
        <v>2024</v>
      </c>
      <c r="L93" s="26">
        <v>2300</v>
      </c>
      <c r="M93" s="27">
        <v>23.87</v>
      </c>
    </row>
    <row r="94" spans="1:13" ht="14.45" customHeight="1" x14ac:dyDescent="0.25">
      <c r="A94" s="23" t="s">
        <v>383</v>
      </c>
      <c r="B94" s="23" t="s">
        <v>141</v>
      </c>
      <c r="C94" s="23" t="s">
        <v>818</v>
      </c>
      <c r="D94" s="23" t="s">
        <v>144</v>
      </c>
      <c r="E94" s="23" t="s">
        <v>999</v>
      </c>
      <c r="F94" s="23" t="s">
        <v>964</v>
      </c>
      <c r="G94" s="23" t="s">
        <v>972</v>
      </c>
      <c r="H94" s="24" t="s">
        <v>723</v>
      </c>
      <c r="I94" s="23" t="s">
        <v>886</v>
      </c>
      <c r="J94" s="23" t="s">
        <v>1021</v>
      </c>
      <c r="K94" s="25">
        <v>2025</v>
      </c>
      <c r="L94" s="26">
        <v>1800</v>
      </c>
      <c r="M94" s="27" t="s">
        <v>2</v>
      </c>
    </row>
    <row r="95" spans="1:13" ht="14.45" customHeight="1" x14ac:dyDescent="0.25">
      <c r="A95" s="23" t="s">
        <v>383</v>
      </c>
      <c r="B95" s="23" t="s">
        <v>141</v>
      </c>
      <c r="C95" s="23" t="s">
        <v>818</v>
      </c>
      <c r="D95" s="23" t="s">
        <v>144</v>
      </c>
      <c r="E95" s="23" t="s">
        <v>999</v>
      </c>
      <c r="F95" s="23" t="s">
        <v>964</v>
      </c>
      <c r="G95" s="23" t="s">
        <v>972</v>
      </c>
      <c r="H95" s="24" t="s">
        <v>724</v>
      </c>
      <c r="I95" s="23" t="s">
        <v>887</v>
      </c>
      <c r="J95" s="23" t="s">
        <v>1021</v>
      </c>
      <c r="K95" s="25">
        <v>2025</v>
      </c>
      <c r="L95" s="26">
        <v>8600</v>
      </c>
      <c r="M95" s="27" t="s">
        <v>2</v>
      </c>
    </row>
    <row r="96" spans="1:13" ht="14.45" customHeight="1" x14ac:dyDescent="0.25">
      <c r="A96" s="23" t="s">
        <v>383</v>
      </c>
      <c r="B96" s="23" t="s">
        <v>141</v>
      </c>
      <c r="C96" s="23" t="s">
        <v>818</v>
      </c>
      <c r="D96" s="23" t="s">
        <v>144</v>
      </c>
      <c r="E96" s="23" t="s">
        <v>999</v>
      </c>
      <c r="F96" s="23" t="s">
        <v>964</v>
      </c>
      <c r="G96" s="23" t="s">
        <v>972</v>
      </c>
      <c r="H96" s="24" t="s">
        <v>725</v>
      </c>
      <c r="I96" s="23" t="s">
        <v>888</v>
      </c>
      <c r="J96" s="23" t="s">
        <v>1021</v>
      </c>
      <c r="K96" s="25">
        <v>2025</v>
      </c>
      <c r="L96" s="26">
        <v>5800</v>
      </c>
      <c r="M96" s="27" t="s">
        <v>2</v>
      </c>
    </row>
    <row r="97" spans="1:13" ht="14.45" customHeight="1" x14ac:dyDescent="0.25">
      <c r="A97" s="23" t="s">
        <v>383</v>
      </c>
      <c r="B97" s="23" t="s">
        <v>141</v>
      </c>
      <c r="C97" s="23" t="s">
        <v>818</v>
      </c>
      <c r="D97" s="23" t="s">
        <v>144</v>
      </c>
      <c r="E97" s="23" t="s">
        <v>999</v>
      </c>
      <c r="F97" s="23" t="s">
        <v>964</v>
      </c>
      <c r="G97" s="23" t="s">
        <v>972</v>
      </c>
      <c r="H97" s="24" t="s">
        <v>738</v>
      </c>
      <c r="I97" s="23" t="s">
        <v>889</v>
      </c>
      <c r="J97" s="23" t="s">
        <v>1021</v>
      </c>
      <c r="K97" s="25">
        <v>2030</v>
      </c>
      <c r="L97" s="26">
        <v>8600</v>
      </c>
      <c r="M97" s="27" t="s">
        <v>2</v>
      </c>
    </row>
    <row r="98" spans="1:13" ht="14.45" customHeight="1" x14ac:dyDescent="0.25">
      <c r="A98" s="23" t="s">
        <v>383</v>
      </c>
      <c r="B98" s="23" t="s">
        <v>141</v>
      </c>
      <c r="C98" s="23" t="s">
        <v>818</v>
      </c>
      <c r="D98" s="23" t="s">
        <v>144</v>
      </c>
      <c r="E98" s="23" t="s">
        <v>999</v>
      </c>
      <c r="F98" s="23" t="s">
        <v>964</v>
      </c>
      <c r="G98" s="23" t="s">
        <v>972</v>
      </c>
      <c r="H98" s="24" t="s">
        <v>737</v>
      </c>
      <c r="I98" s="16" t="s">
        <v>890</v>
      </c>
      <c r="J98" s="16" t="s">
        <v>1021</v>
      </c>
      <c r="K98" s="25">
        <v>2030</v>
      </c>
      <c r="L98" s="26">
        <v>5200</v>
      </c>
      <c r="M98" s="27" t="s">
        <v>2</v>
      </c>
    </row>
    <row r="99" spans="1:13" ht="14.45" customHeight="1" x14ac:dyDescent="0.25">
      <c r="A99" s="23" t="s">
        <v>383</v>
      </c>
      <c r="B99" s="23" t="s">
        <v>141</v>
      </c>
      <c r="C99" s="23" t="s">
        <v>818</v>
      </c>
      <c r="D99" s="23" t="s">
        <v>144</v>
      </c>
      <c r="E99" s="23" t="s">
        <v>999</v>
      </c>
      <c r="F99" s="23" t="s">
        <v>964</v>
      </c>
      <c r="G99" s="23" t="s">
        <v>972</v>
      </c>
      <c r="H99" s="24" t="s">
        <v>726</v>
      </c>
      <c r="I99" s="23" t="s">
        <v>891</v>
      </c>
      <c r="J99" s="23" t="s">
        <v>1021</v>
      </c>
      <c r="K99" s="25">
        <v>2030</v>
      </c>
      <c r="L99" s="26">
        <v>1700</v>
      </c>
      <c r="M99" s="27" t="s">
        <v>2</v>
      </c>
    </row>
    <row r="100" spans="1:13" ht="14.45" customHeight="1" x14ac:dyDescent="0.25">
      <c r="A100" s="23" t="s">
        <v>383</v>
      </c>
      <c r="B100" s="23" t="s">
        <v>141</v>
      </c>
      <c r="C100" s="23" t="s">
        <v>818</v>
      </c>
      <c r="D100" s="23" t="s">
        <v>144</v>
      </c>
      <c r="E100" s="23" t="s">
        <v>999</v>
      </c>
      <c r="F100" s="23" t="s">
        <v>964</v>
      </c>
      <c r="G100" s="23" t="s">
        <v>972</v>
      </c>
      <c r="H100" s="24" t="s">
        <v>727</v>
      </c>
      <c r="I100" s="23" t="s">
        <v>892</v>
      </c>
      <c r="J100" s="23" t="s">
        <v>1021</v>
      </c>
      <c r="K100" s="25">
        <v>2035</v>
      </c>
      <c r="L100" s="26">
        <v>2900</v>
      </c>
      <c r="M100" s="27" t="s">
        <v>2</v>
      </c>
    </row>
    <row r="101" spans="1:13" ht="14.45" customHeight="1" x14ac:dyDescent="0.25">
      <c r="A101" s="23" t="s">
        <v>383</v>
      </c>
      <c r="B101" s="23" t="s">
        <v>141</v>
      </c>
      <c r="C101" s="23" t="s">
        <v>818</v>
      </c>
      <c r="D101" s="23" t="s">
        <v>144</v>
      </c>
      <c r="E101" s="23" t="s">
        <v>999</v>
      </c>
      <c r="F101" s="23" t="s">
        <v>964</v>
      </c>
      <c r="G101" s="23" t="s">
        <v>972</v>
      </c>
      <c r="H101" s="24" t="s">
        <v>728</v>
      </c>
      <c r="I101" s="23" t="s">
        <v>893</v>
      </c>
      <c r="J101" s="23" t="s">
        <v>1021</v>
      </c>
      <c r="K101" s="25">
        <v>2035</v>
      </c>
      <c r="L101" s="26">
        <v>7200</v>
      </c>
      <c r="M101" s="27" t="s">
        <v>2</v>
      </c>
    </row>
    <row r="102" spans="1:13" ht="14.45" customHeight="1" x14ac:dyDescent="0.25">
      <c r="A102" s="23" t="s">
        <v>383</v>
      </c>
      <c r="B102" s="23" t="s">
        <v>141</v>
      </c>
      <c r="C102" s="23" t="s">
        <v>818</v>
      </c>
      <c r="D102" s="23" t="s">
        <v>144</v>
      </c>
      <c r="E102" s="23" t="s">
        <v>999</v>
      </c>
      <c r="F102" s="23" t="s">
        <v>964</v>
      </c>
      <c r="G102" s="23" t="s">
        <v>972</v>
      </c>
      <c r="H102" s="24" t="s">
        <v>729</v>
      </c>
      <c r="I102" s="23" t="s">
        <v>894</v>
      </c>
      <c r="J102" s="23" t="s">
        <v>1021</v>
      </c>
      <c r="K102" s="25">
        <v>2035</v>
      </c>
      <c r="L102" s="26">
        <v>2900</v>
      </c>
      <c r="M102" s="27" t="s">
        <v>2</v>
      </c>
    </row>
    <row r="103" spans="1:13" ht="14.45" customHeight="1" x14ac:dyDescent="0.25">
      <c r="A103" s="23" t="s">
        <v>383</v>
      </c>
      <c r="B103" s="23" t="s">
        <v>141</v>
      </c>
      <c r="C103" s="23" t="s">
        <v>818</v>
      </c>
      <c r="D103" s="23" t="s">
        <v>144</v>
      </c>
      <c r="E103" s="23" t="s">
        <v>999</v>
      </c>
      <c r="F103" s="23" t="s">
        <v>964</v>
      </c>
      <c r="G103" s="23" t="s">
        <v>972</v>
      </c>
      <c r="H103" s="24" t="s">
        <v>730</v>
      </c>
      <c r="I103" s="23" t="s">
        <v>895</v>
      </c>
      <c r="J103" s="23" t="s">
        <v>1021</v>
      </c>
      <c r="K103" s="25">
        <v>2039</v>
      </c>
      <c r="L103" s="26">
        <v>7900</v>
      </c>
      <c r="M103" s="27" t="s">
        <v>2</v>
      </c>
    </row>
    <row r="104" spans="1:13" ht="14.45" customHeight="1" x14ac:dyDescent="0.25">
      <c r="A104" s="23" t="s">
        <v>383</v>
      </c>
      <c r="B104" s="23" t="s">
        <v>141</v>
      </c>
      <c r="C104" s="23" t="s">
        <v>818</v>
      </c>
      <c r="D104" s="23" t="s">
        <v>144</v>
      </c>
      <c r="E104" s="23" t="s">
        <v>999</v>
      </c>
      <c r="F104" s="23" t="s">
        <v>964</v>
      </c>
      <c r="G104" s="23" t="s">
        <v>972</v>
      </c>
      <c r="H104" s="24" t="s">
        <v>731</v>
      </c>
      <c r="I104" s="23" t="s">
        <v>896</v>
      </c>
      <c r="J104" s="23" t="s">
        <v>1021</v>
      </c>
      <c r="K104" s="25">
        <v>2039</v>
      </c>
      <c r="L104" s="26">
        <v>5200</v>
      </c>
      <c r="M104" s="27" t="s">
        <v>2</v>
      </c>
    </row>
    <row r="105" spans="1:13" ht="14.45" customHeight="1" x14ac:dyDescent="0.25">
      <c r="A105" s="23" t="s">
        <v>383</v>
      </c>
      <c r="B105" s="23" t="s">
        <v>141</v>
      </c>
      <c r="C105" s="23" t="s">
        <v>818</v>
      </c>
      <c r="D105" s="23" t="s">
        <v>144</v>
      </c>
      <c r="E105" s="23" t="s">
        <v>999</v>
      </c>
      <c r="F105" s="23" t="s">
        <v>964</v>
      </c>
      <c r="G105" s="23" t="s">
        <v>972</v>
      </c>
      <c r="H105" s="24" t="s">
        <v>739</v>
      </c>
      <c r="I105" s="23" t="s">
        <v>897</v>
      </c>
      <c r="J105" s="24" t="s">
        <v>1054</v>
      </c>
      <c r="K105" s="25">
        <v>2017</v>
      </c>
      <c r="L105" s="26" t="s">
        <v>2</v>
      </c>
      <c r="M105" s="27" t="s">
        <v>2</v>
      </c>
    </row>
    <row r="106" spans="1:13" ht="14.45" customHeight="1" x14ac:dyDescent="0.25">
      <c r="A106" s="23" t="s">
        <v>383</v>
      </c>
      <c r="B106" s="23" t="s">
        <v>141</v>
      </c>
      <c r="C106" s="23" t="s">
        <v>818</v>
      </c>
      <c r="D106" s="23" t="s">
        <v>740</v>
      </c>
      <c r="E106" s="23" t="s">
        <v>999</v>
      </c>
      <c r="F106" s="23" t="s">
        <v>964</v>
      </c>
      <c r="G106" s="23" t="s">
        <v>972</v>
      </c>
      <c r="H106" s="24" t="s">
        <v>741</v>
      </c>
      <c r="I106" s="23" t="s">
        <v>898</v>
      </c>
      <c r="J106" s="24" t="s">
        <v>1020</v>
      </c>
      <c r="K106" s="25">
        <v>2017</v>
      </c>
      <c r="L106" s="26" t="s">
        <v>2</v>
      </c>
      <c r="M106" s="27" t="s">
        <v>2</v>
      </c>
    </row>
    <row r="107" spans="1:13" ht="14.45" customHeight="1" x14ac:dyDescent="0.25">
      <c r="A107" s="23" t="s">
        <v>383</v>
      </c>
      <c r="B107" s="23" t="s">
        <v>141</v>
      </c>
      <c r="C107" s="23" t="s">
        <v>818</v>
      </c>
      <c r="D107" s="23" t="s">
        <v>743</v>
      </c>
      <c r="E107" s="23" t="s">
        <v>999</v>
      </c>
      <c r="F107" s="23" t="s">
        <v>964</v>
      </c>
      <c r="G107" s="23" t="s">
        <v>972</v>
      </c>
      <c r="H107" s="24" t="s">
        <v>742</v>
      </c>
      <c r="I107" s="23" t="s">
        <v>899</v>
      </c>
      <c r="J107" s="23" t="s">
        <v>1046</v>
      </c>
      <c r="K107" s="25">
        <v>2020</v>
      </c>
      <c r="L107" s="26" t="s">
        <v>2</v>
      </c>
      <c r="M107" s="27">
        <v>0.68230000000000002</v>
      </c>
    </row>
    <row r="108" spans="1:13" ht="14.45" customHeight="1" x14ac:dyDescent="0.25">
      <c r="A108" s="23" t="s">
        <v>383</v>
      </c>
      <c r="B108" s="23" t="s">
        <v>141</v>
      </c>
      <c r="C108" s="23" t="s">
        <v>818</v>
      </c>
      <c r="D108" s="23" t="s">
        <v>2</v>
      </c>
      <c r="E108" s="23" t="s">
        <v>999</v>
      </c>
      <c r="F108" s="23" t="s">
        <v>965</v>
      </c>
      <c r="G108" s="23" t="s">
        <v>965</v>
      </c>
      <c r="H108" s="24" t="s">
        <v>744</v>
      </c>
      <c r="I108" s="23" t="s">
        <v>900</v>
      </c>
      <c r="J108" s="23"/>
      <c r="K108" s="25" t="s">
        <v>2</v>
      </c>
      <c r="L108" s="26" t="s">
        <v>2</v>
      </c>
      <c r="M108" s="27" t="s">
        <v>2</v>
      </c>
    </row>
    <row r="109" spans="1:13" ht="14.45" customHeight="1" x14ac:dyDescent="0.25">
      <c r="A109" s="23" t="s">
        <v>383</v>
      </c>
      <c r="B109" s="23" t="s">
        <v>141</v>
      </c>
      <c r="C109" s="23" t="s">
        <v>818</v>
      </c>
      <c r="D109" s="23" t="s">
        <v>2</v>
      </c>
      <c r="E109" s="23" t="s">
        <v>999</v>
      </c>
      <c r="F109" s="23" t="s">
        <v>965</v>
      </c>
      <c r="G109" s="23" t="s">
        <v>965</v>
      </c>
      <c r="H109" s="24" t="s">
        <v>745</v>
      </c>
      <c r="I109" s="23" t="s">
        <v>901</v>
      </c>
      <c r="J109" s="23"/>
      <c r="K109" s="25" t="s">
        <v>2</v>
      </c>
      <c r="L109" s="26" t="s">
        <v>2</v>
      </c>
      <c r="M109" s="27" t="s">
        <v>2</v>
      </c>
    </row>
    <row r="110" spans="1:13" ht="14.45" customHeight="1" x14ac:dyDescent="0.25">
      <c r="A110" s="23" t="s">
        <v>383</v>
      </c>
      <c r="B110" s="23" t="s">
        <v>141</v>
      </c>
      <c r="C110" s="23" t="s">
        <v>818</v>
      </c>
      <c r="D110" s="23" t="s">
        <v>2</v>
      </c>
      <c r="E110" s="23" t="s">
        <v>999</v>
      </c>
      <c r="F110" s="23" t="s">
        <v>9</v>
      </c>
      <c r="G110" s="23" t="s">
        <v>985</v>
      </c>
      <c r="H110" s="24" t="s">
        <v>746</v>
      </c>
      <c r="I110" s="23" t="s">
        <v>902</v>
      </c>
      <c r="J110" s="23" t="s">
        <v>1058</v>
      </c>
      <c r="K110" s="25" t="s">
        <v>2</v>
      </c>
      <c r="L110" s="26" t="s">
        <v>2</v>
      </c>
      <c r="M110" s="27" t="s">
        <v>2</v>
      </c>
    </row>
    <row r="111" spans="1:13" ht="14.45" customHeight="1" x14ac:dyDescent="0.25">
      <c r="A111" s="23" t="s">
        <v>383</v>
      </c>
      <c r="B111" s="23" t="s">
        <v>141</v>
      </c>
      <c r="C111" s="23" t="s">
        <v>818</v>
      </c>
      <c r="D111" s="23" t="s">
        <v>2</v>
      </c>
      <c r="E111" s="23" t="s">
        <v>999</v>
      </c>
      <c r="F111" s="23" t="s">
        <v>965</v>
      </c>
      <c r="G111" s="23" t="s">
        <v>965</v>
      </c>
      <c r="H111" s="24" t="s">
        <v>747</v>
      </c>
      <c r="I111" s="23" t="s">
        <v>903</v>
      </c>
      <c r="J111" s="23"/>
      <c r="K111" s="25" t="s">
        <v>2</v>
      </c>
      <c r="L111" s="26" t="s">
        <v>2</v>
      </c>
      <c r="M111" s="27" t="s">
        <v>2</v>
      </c>
    </row>
    <row r="112" spans="1:13" ht="14.45" customHeight="1" x14ac:dyDescent="0.25">
      <c r="A112" s="23" t="s">
        <v>383</v>
      </c>
      <c r="B112" s="23" t="s">
        <v>141</v>
      </c>
      <c r="C112" s="23" t="s">
        <v>819</v>
      </c>
      <c r="D112" s="23" t="s">
        <v>2</v>
      </c>
      <c r="E112" s="23" t="s">
        <v>1000</v>
      </c>
      <c r="F112" s="23" t="s">
        <v>964</v>
      </c>
      <c r="G112" s="23" t="s">
        <v>972</v>
      </c>
      <c r="H112" s="24" t="s">
        <v>145</v>
      </c>
      <c r="I112" s="23" t="s">
        <v>904</v>
      </c>
      <c r="J112" s="23" t="s">
        <v>1021</v>
      </c>
      <c r="K112" s="25" t="s">
        <v>2</v>
      </c>
      <c r="L112" s="26">
        <v>6770</v>
      </c>
      <c r="M112" s="27">
        <v>3.5369999999999999</v>
      </c>
    </row>
    <row r="113" spans="1:13" ht="14.45" customHeight="1" x14ac:dyDescent="0.25">
      <c r="A113" s="23" t="s">
        <v>383</v>
      </c>
      <c r="B113" s="23" t="s">
        <v>141</v>
      </c>
      <c r="C113" s="23" t="s">
        <v>819</v>
      </c>
      <c r="D113" s="23" t="s">
        <v>2</v>
      </c>
      <c r="E113" s="23" t="s">
        <v>1000</v>
      </c>
      <c r="F113" s="23" t="s">
        <v>964</v>
      </c>
      <c r="G113" s="23" t="s">
        <v>972</v>
      </c>
      <c r="H113" s="24" t="s">
        <v>146</v>
      </c>
      <c r="I113" s="23" t="s">
        <v>905</v>
      </c>
      <c r="J113" s="23" t="s">
        <v>1021</v>
      </c>
      <c r="K113" s="25" t="s">
        <v>2</v>
      </c>
      <c r="L113" s="26">
        <v>9970</v>
      </c>
      <c r="M113" s="27">
        <v>2.2229999999999999</v>
      </c>
    </row>
    <row r="114" spans="1:13" ht="14.45" customHeight="1" x14ac:dyDescent="0.25">
      <c r="A114" s="23" t="s">
        <v>383</v>
      </c>
      <c r="B114" s="23" t="s">
        <v>141</v>
      </c>
      <c r="C114" s="23" t="s">
        <v>819</v>
      </c>
      <c r="D114" s="23" t="s">
        <v>2</v>
      </c>
      <c r="E114" s="23" t="s">
        <v>1000</v>
      </c>
      <c r="F114" s="23" t="s">
        <v>964</v>
      </c>
      <c r="G114" s="23" t="s">
        <v>972</v>
      </c>
      <c r="H114" s="24" t="s">
        <v>732</v>
      </c>
      <c r="I114" s="23" t="s">
        <v>906</v>
      </c>
      <c r="J114" s="23" t="s">
        <v>1021</v>
      </c>
      <c r="K114" s="25" t="s">
        <v>2</v>
      </c>
      <c r="L114" s="26">
        <v>2625</v>
      </c>
      <c r="M114" s="27">
        <v>6.2210000000000001</v>
      </c>
    </row>
    <row r="115" spans="1:13" ht="14.45" customHeight="1" x14ac:dyDescent="0.25">
      <c r="A115" s="23" t="s">
        <v>383</v>
      </c>
      <c r="B115" s="23" t="s">
        <v>141</v>
      </c>
      <c r="C115" s="23" t="s">
        <v>819</v>
      </c>
      <c r="D115" s="23" t="s">
        <v>2</v>
      </c>
      <c r="E115" s="23" t="s">
        <v>1000</v>
      </c>
      <c r="F115" s="23" t="s">
        <v>964</v>
      </c>
      <c r="G115" s="23" t="s">
        <v>972</v>
      </c>
      <c r="H115" s="24" t="s">
        <v>733</v>
      </c>
      <c r="I115" s="23" t="s">
        <v>907</v>
      </c>
      <c r="J115" s="23" t="s">
        <v>1027</v>
      </c>
      <c r="K115" s="25" t="s">
        <v>2</v>
      </c>
      <c r="L115" s="26">
        <v>3000</v>
      </c>
      <c r="M115" s="27">
        <v>3.2629999999999999</v>
      </c>
    </row>
    <row r="116" spans="1:13" ht="14.45" customHeight="1" x14ac:dyDescent="0.25">
      <c r="A116" s="23" t="s">
        <v>383</v>
      </c>
      <c r="B116" s="23" t="s">
        <v>141</v>
      </c>
      <c r="C116" s="23" t="s">
        <v>819</v>
      </c>
      <c r="D116" s="23" t="s">
        <v>2</v>
      </c>
      <c r="E116" s="23" t="s">
        <v>1000</v>
      </c>
      <c r="F116" s="23" t="s">
        <v>964</v>
      </c>
      <c r="G116" s="23" t="s">
        <v>972</v>
      </c>
      <c r="H116" s="24" t="s">
        <v>147</v>
      </c>
      <c r="I116" s="23" t="s">
        <v>908</v>
      </c>
      <c r="J116" s="23" t="s">
        <v>1028</v>
      </c>
      <c r="K116" s="25" t="s">
        <v>2</v>
      </c>
      <c r="L116" s="26">
        <v>29760</v>
      </c>
      <c r="M116" s="27">
        <v>38.017000000000003</v>
      </c>
    </row>
    <row r="117" spans="1:13" ht="14.45" customHeight="1" x14ac:dyDescent="0.25">
      <c r="A117" s="23" t="s">
        <v>383</v>
      </c>
      <c r="B117" s="23" t="s">
        <v>141</v>
      </c>
      <c r="C117" s="23" t="s">
        <v>819</v>
      </c>
      <c r="D117" s="23" t="s">
        <v>2</v>
      </c>
      <c r="E117" s="23" t="s">
        <v>1000</v>
      </c>
      <c r="F117" s="23" t="s">
        <v>964</v>
      </c>
      <c r="G117" s="23" t="s">
        <v>972</v>
      </c>
      <c r="H117" s="24" t="s">
        <v>148</v>
      </c>
      <c r="I117" s="23" t="s">
        <v>909</v>
      </c>
      <c r="J117" s="23" t="s">
        <v>1027</v>
      </c>
      <c r="K117" s="25">
        <v>2025</v>
      </c>
      <c r="L117" s="26">
        <v>27000</v>
      </c>
      <c r="M117" s="27">
        <v>29.795000000000002</v>
      </c>
    </row>
    <row r="118" spans="1:13" ht="14.45" customHeight="1" x14ac:dyDescent="0.25">
      <c r="A118" s="23" t="s">
        <v>383</v>
      </c>
      <c r="B118" s="23" t="s">
        <v>141</v>
      </c>
      <c r="C118" s="23" t="s">
        <v>819</v>
      </c>
      <c r="D118" s="23" t="s">
        <v>2</v>
      </c>
      <c r="E118" s="23" t="s">
        <v>1000</v>
      </c>
      <c r="F118" s="23" t="s">
        <v>964</v>
      </c>
      <c r="G118" s="23" t="s">
        <v>972</v>
      </c>
      <c r="H118" s="24" t="s">
        <v>149</v>
      </c>
      <c r="I118" s="23" t="s">
        <v>910</v>
      </c>
      <c r="J118" s="23" t="s">
        <v>1021</v>
      </c>
      <c r="K118" s="25" t="s">
        <v>2</v>
      </c>
      <c r="L118" s="26">
        <v>2190</v>
      </c>
      <c r="M118" s="27">
        <v>4.9210000000000003</v>
      </c>
    </row>
    <row r="119" spans="1:13" ht="14.45" customHeight="1" x14ac:dyDescent="0.25">
      <c r="A119" s="23" t="s">
        <v>383</v>
      </c>
      <c r="B119" s="23" t="s">
        <v>141</v>
      </c>
      <c r="C119" s="23" t="s">
        <v>819</v>
      </c>
      <c r="D119" s="23" t="s">
        <v>2</v>
      </c>
      <c r="E119" s="23" t="s">
        <v>1000</v>
      </c>
      <c r="F119" s="23" t="s">
        <v>964</v>
      </c>
      <c r="G119" s="23" t="s">
        <v>972</v>
      </c>
      <c r="H119" s="24" t="s">
        <v>150</v>
      </c>
      <c r="I119" s="23" t="s">
        <v>911</v>
      </c>
      <c r="J119" s="23" t="s">
        <v>1021</v>
      </c>
      <c r="K119" s="25" t="s">
        <v>2</v>
      </c>
      <c r="L119" s="26">
        <v>4800</v>
      </c>
      <c r="M119" s="27">
        <v>8.7360000000000007</v>
      </c>
    </row>
    <row r="120" spans="1:13" ht="14.45" customHeight="1" x14ac:dyDescent="0.25">
      <c r="A120" s="23" t="s">
        <v>383</v>
      </c>
      <c r="B120" s="23" t="s">
        <v>141</v>
      </c>
      <c r="C120" s="23" t="s">
        <v>819</v>
      </c>
      <c r="D120" s="23" t="s">
        <v>2</v>
      </c>
      <c r="E120" s="23" t="s">
        <v>1000</v>
      </c>
      <c r="F120" s="23" t="s">
        <v>964</v>
      </c>
      <c r="G120" s="23" t="s">
        <v>972</v>
      </c>
      <c r="H120" s="24" t="s">
        <v>151</v>
      </c>
      <c r="I120" s="23" t="s">
        <v>984</v>
      </c>
      <c r="J120" s="23" t="s">
        <v>1028</v>
      </c>
      <c r="K120" s="25" t="s">
        <v>2</v>
      </c>
      <c r="L120" s="26">
        <v>59400</v>
      </c>
      <c r="M120" s="27">
        <v>110.245</v>
      </c>
    </row>
    <row r="121" spans="1:13" ht="14.45" customHeight="1" x14ac:dyDescent="0.25">
      <c r="A121" s="23" t="s">
        <v>383</v>
      </c>
      <c r="B121" s="23" t="s">
        <v>141</v>
      </c>
      <c r="C121" s="23" t="s">
        <v>819</v>
      </c>
      <c r="D121" s="23" t="s">
        <v>2</v>
      </c>
      <c r="E121" s="23" t="s">
        <v>1000</v>
      </c>
      <c r="F121" s="23" t="s">
        <v>964</v>
      </c>
      <c r="G121" s="23" t="s">
        <v>972</v>
      </c>
      <c r="H121" s="24" t="s">
        <v>152</v>
      </c>
      <c r="I121" s="23" t="s">
        <v>912</v>
      </c>
      <c r="J121" s="23" t="s">
        <v>1029</v>
      </c>
      <c r="K121" s="25" t="s">
        <v>2</v>
      </c>
      <c r="L121" s="26">
        <v>39670</v>
      </c>
      <c r="M121" s="27">
        <v>61.113999999999997</v>
      </c>
    </row>
    <row r="122" spans="1:13" ht="14.45" customHeight="1" x14ac:dyDescent="0.25">
      <c r="A122" s="23" t="s">
        <v>383</v>
      </c>
      <c r="B122" s="23" t="s">
        <v>141</v>
      </c>
      <c r="C122" s="23" t="s">
        <v>819</v>
      </c>
      <c r="D122" s="23" t="s">
        <v>2</v>
      </c>
      <c r="E122" s="23" t="s">
        <v>1000</v>
      </c>
      <c r="F122" s="23" t="s">
        <v>964</v>
      </c>
      <c r="G122" s="23" t="s">
        <v>972</v>
      </c>
      <c r="H122" s="24" t="s">
        <v>734</v>
      </c>
      <c r="I122" s="23" t="s">
        <v>983</v>
      </c>
      <c r="J122" s="23" t="s">
        <v>1021</v>
      </c>
      <c r="K122" s="25" t="s">
        <v>2</v>
      </c>
      <c r="L122" s="26">
        <v>7920</v>
      </c>
      <c r="M122" s="27">
        <v>22.042999999999999</v>
      </c>
    </row>
    <row r="123" spans="1:13" ht="14.45" customHeight="1" x14ac:dyDescent="0.25">
      <c r="A123" s="23" t="s">
        <v>383</v>
      </c>
      <c r="B123" s="23" t="s">
        <v>141</v>
      </c>
      <c r="C123" s="23" t="s">
        <v>819</v>
      </c>
      <c r="D123" s="23" t="s">
        <v>2</v>
      </c>
      <c r="E123" s="23" t="s">
        <v>1000</v>
      </c>
      <c r="F123" s="23" t="s">
        <v>964</v>
      </c>
      <c r="G123" s="23" t="s">
        <v>972</v>
      </c>
      <c r="H123" s="24" t="s">
        <v>735</v>
      </c>
      <c r="I123" s="23" t="s">
        <v>913</v>
      </c>
      <c r="J123" s="23" t="s">
        <v>1022</v>
      </c>
      <c r="K123" s="25" t="s">
        <v>2</v>
      </c>
      <c r="L123" s="26">
        <v>3175</v>
      </c>
      <c r="M123" s="27">
        <v>13.42</v>
      </c>
    </row>
    <row r="124" spans="1:13" ht="14.45" customHeight="1" x14ac:dyDescent="0.25">
      <c r="A124" s="23" t="s">
        <v>383</v>
      </c>
      <c r="B124" s="23" t="s">
        <v>141</v>
      </c>
      <c r="C124" s="23" t="s">
        <v>820</v>
      </c>
      <c r="D124" s="23" t="s">
        <v>773</v>
      </c>
      <c r="E124" s="23" t="s">
        <v>1001</v>
      </c>
      <c r="F124" s="23" t="s">
        <v>964</v>
      </c>
      <c r="G124" s="23" t="s">
        <v>972</v>
      </c>
      <c r="H124" s="24" t="s">
        <v>153</v>
      </c>
      <c r="I124" s="23" t="s">
        <v>914</v>
      </c>
      <c r="J124" s="23" t="s">
        <v>1021</v>
      </c>
      <c r="K124" s="25">
        <v>2017</v>
      </c>
      <c r="L124" s="26">
        <v>1420</v>
      </c>
      <c r="M124" s="27" t="s">
        <v>2</v>
      </c>
    </row>
    <row r="125" spans="1:13" ht="14.45" customHeight="1" x14ac:dyDescent="0.25">
      <c r="A125" s="23" t="s">
        <v>383</v>
      </c>
      <c r="B125" s="23" t="s">
        <v>141</v>
      </c>
      <c r="C125" s="23" t="s">
        <v>820</v>
      </c>
      <c r="D125" s="23" t="s">
        <v>773</v>
      </c>
      <c r="E125" s="23" t="s">
        <v>1001</v>
      </c>
      <c r="F125" s="23" t="s">
        <v>964</v>
      </c>
      <c r="G125" s="23" t="s">
        <v>972</v>
      </c>
      <c r="H125" s="24" t="s">
        <v>154</v>
      </c>
      <c r="I125" s="23" t="s">
        <v>915</v>
      </c>
      <c r="J125" s="23" t="s">
        <v>1021</v>
      </c>
      <c r="K125" s="25">
        <v>2019</v>
      </c>
      <c r="L125" s="26">
        <v>1110</v>
      </c>
      <c r="M125" s="27" t="s">
        <v>2</v>
      </c>
    </row>
    <row r="126" spans="1:13" ht="14.45" customHeight="1" x14ac:dyDescent="0.25">
      <c r="A126" s="23" t="s">
        <v>383</v>
      </c>
      <c r="B126" s="23" t="s">
        <v>141</v>
      </c>
      <c r="C126" s="23" t="s">
        <v>820</v>
      </c>
      <c r="D126" s="23" t="s">
        <v>773</v>
      </c>
      <c r="E126" s="23" t="s">
        <v>1001</v>
      </c>
      <c r="F126" s="23" t="s">
        <v>964</v>
      </c>
      <c r="G126" s="23" t="s">
        <v>972</v>
      </c>
      <c r="H126" s="24" t="s">
        <v>155</v>
      </c>
      <c r="I126" s="23" t="s">
        <v>916</v>
      </c>
      <c r="J126" s="23" t="s">
        <v>1021</v>
      </c>
      <c r="K126" s="25">
        <v>2020</v>
      </c>
      <c r="L126" s="26">
        <v>3470</v>
      </c>
      <c r="M126" s="27" t="s">
        <v>2</v>
      </c>
    </row>
    <row r="127" spans="1:13" ht="14.45" customHeight="1" x14ac:dyDescent="0.25">
      <c r="A127" s="23" t="s">
        <v>383</v>
      </c>
      <c r="B127" s="23" t="s">
        <v>141</v>
      </c>
      <c r="C127" s="23" t="s">
        <v>820</v>
      </c>
      <c r="D127" s="23" t="s">
        <v>773</v>
      </c>
      <c r="E127" s="23" t="s">
        <v>1001</v>
      </c>
      <c r="F127" s="23" t="s">
        <v>964</v>
      </c>
      <c r="G127" s="23" t="s">
        <v>972</v>
      </c>
      <c r="H127" s="24" t="s">
        <v>156</v>
      </c>
      <c r="I127" s="23" t="s">
        <v>917</v>
      </c>
      <c r="J127" s="23" t="s">
        <v>1021</v>
      </c>
      <c r="K127" s="25" t="s">
        <v>2</v>
      </c>
      <c r="L127" s="26">
        <v>11940</v>
      </c>
      <c r="M127" s="27">
        <v>20.8</v>
      </c>
    </row>
    <row r="128" spans="1:13" ht="14.45" customHeight="1" x14ac:dyDescent="0.25">
      <c r="A128" s="23" t="s">
        <v>383</v>
      </c>
      <c r="B128" s="23" t="s">
        <v>141</v>
      </c>
      <c r="C128" s="23" t="s">
        <v>820</v>
      </c>
      <c r="D128" s="23" t="s">
        <v>773</v>
      </c>
      <c r="E128" s="23" t="s">
        <v>1001</v>
      </c>
      <c r="F128" s="23" t="s">
        <v>964</v>
      </c>
      <c r="G128" s="23" t="s">
        <v>972</v>
      </c>
      <c r="H128" s="24" t="s">
        <v>157</v>
      </c>
      <c r="I128" s="23" t="s">
        <v>918</v>
      </c>
      <c r="J128" s="23" t="s">
        <v>1021</v>
      </c>
      <c r="K128" s="25">
        <v>2026</v>
      </c>
      <c r="L128" s="26">
        <v>430</v>
      </c>
      <c r="M128" s="27" t="s">
        <v>2</v>
      </c>
    </row>
    <row r="129" spans="1:13" ht="14.45" customHeight="1" x14ac:dyDescent="0.25">
      <c r="A129" s="23" t="s">
        <v>383</v>
      </c>
      <c r="B129" s="23" t="s">
        <v>141</v>
      </c>
      <c r="C129" s="23" t="s">
        <v>820</v>
      </c>
      <c r="D129" s="23" t="s">
        <v>774</v>
      </c>
      <c r="E129" s="23" t="s">
        <v>1001</v>
      </c>
      <c r="F129" s="23" t="s">
        <v>964</v>
      </c>
      <c r="G129" s="23" t="s">
        <v>972</v>
      </c>
      <c r="H129" s="24" t="s">
        <v>158</v>
      </c>
      <c r="I129" s="23" t="s">
        <v>919</v>
      </c>
      <c r="J129" s="23" t="s">
        <v>1022</v>
      </c>
      <c r="K129" s="25">
        <v>2021</v>
      </c>
      <c r="L129" s="26">
        <v>5000</v>
      </c>
      <c r="M129" s="27" t="s">
        <v>2</v>
      </c>
    </row>
    <row r="130" spans="1:13" ht="14.45" customHeight="1" x14ac:dyDescent="0.25">
      <c r="A130" s="23" t="s">
        <v>383</v>
      </c>
      <c r="B130" s="23" t="s">
        <v>141</v>
      </c>
      <c r="C130" s="23" t="s">
        <v>820</v>
      </c>
      <c r="D130" s="23" t="s">
        <v>867</v>
      </c>
      <c r="E130" s="23" t="s">
        <v>1001</v>
      </c>
      <c r="F130" s="23" t="s">
        <v>964</v>
      </c>
      <c r="G130" s="23" t="s">
        <v>972</v>
      </c>
      <c r="H130" s="24" t="s">
        <v>159</v>
      </c>
      <c r="I130" s="23" t="s">
        <v>920</v>
      </c>
      <c r="J130" s="23" t="s">
        <v>1030</v>
      </c>
      <c r="K130" s="25" t="s">
        <v>2</v>
      </c>
      <c r="L130" s="26">
        <v>6500</v>
      </c>
      <c r="M130" s="27" t="s">
        <v>2</v>
      </c>
    </row>
    <row r="131" spans="1:13" ht="14.45" customHeight="1" x14ac:dyDescent="0.25">
      <c r="A131" s="23" t="s">
        <v>383</v>
      </c>
      <c r="B131" s="23" t="s">
        <v>141</v>
      </c>
      <c r="C131" s="23" t="s">
        <v>820</v>
      </c>
      <c r="D131" s="23" t="s">
        <v>774</v>
      </c>
      <c r="E131" s="23" t="s">
        <v>1001</v>
      </c>
      <c r="F131" s="23" t="s">
        <v>964</v>
      </c>
      <c r="G131" s="23" t="s">
        <v>972</v>
      </c>
      <c r="H131" s="24" t="s">
        <v>160</v>
      </c>
      <c r="I131" s="23" t="s">
        <v>921</v>
      </c>
      <c r="J131" s="23" t="s">
        <v>1030</v>
      </c>
      <c r="K131" s="25" t="s">
        <v>2</v>
      </c>
      <c r="L131" s="26">
        <v>10400</v>
      </c>
      <c r="M131" s="27" t="s">
        <v>2</v>
      </c>
    </row>
    <row r="132" spans="1:13" ht="14.45" customHeight="1" x14ac:dyDescent="0.25">
      <c r="A132" s="23" t="s">
        <v>383</v>
      </c>
      <c r="B132" s="23" t="s">
        <v>141</v>
      </c>
      <c r="C132" s="23" t="s">
        <v>820</v>
      </c>
      <c r="D132" s="23" t="s">
        <v>774</v>
      </c>
      <c r="E132" s="23" t="s">
        <v>1001</v>
      </c>
      <c r="F132" s="23" t="s">
        <v>964</v>
      </c>
      <c r="G132" s="23" t="s">
        <v>972</v>
      </c>
      <c r="H132" s="24" t="s">
        <v>161</v>
      </c>
      <c r="I132" s="23" t="s">
        <v>922</v>
      </c>
      <c r="J132" s="23" t="s">
        <v>1021</v>
      </c>
      <c r="K132" s="25" t="s">
        <v>2</v>
      </c>
      <c r="L132" s="26">
        <v>1770</v>
      </c>
      <c r="M132" s="27" t="s">
        <v>2</v>
      </c>
    </row>
    <row r="133" spans="1:13" ht="14.45" customHeight="1" x14ac:dyDescent="0.25">
      <c r="A133" s="23" t="s">
        <v>383</v>
      </c>
      <c r="B133" s="23" t="s">
        <v>141</v>
      </c>
      <c r="C133" s="23" t="s">
        <v>820</v>
      </c>
      <c r="D133" s="23" t="s">
        <v>774</v>
      </c>
      <c r="E133" s="23" t="s">
        <v>1001</v>
      </c>
      <c r="F133" s="23" t="s">
        <v>964</v>
      </c>
      <c r="G133" s="23" t="s">
        <v>972</v>
      </c>
      <c r="H133" s="24" t="s">
        <v>162</v>
      </c>
      <c r="I133" s="23" t="s">
        <v>923</v>
      </c>
      <c r="J133" s="23" t="s">
        <v>1021</v>
      </c>
      <c r="K133" s="25">
        <v>2021</v>
      </c>
      <c r="L133" s="26">
        <f>4180+500</f>
        <v>4680</v>
      </c>
      <c r="M133" s="27" t="s">
        <v>2</v>
      </c>
    </row>
    <row r="134" spans="1:13" ht="14.45" customHeight="1" x14ac:dyDescent="0.25">
      <c r="A134" s="23" t="s">
        <v>383</v>
      </c>
      <c r="B134" s="23" t="s">
        <v>141</v>
      </c>
      <c r="C134" s="23" t="s">
        <v>820</v>
      </c>
      <c r="D134" s="23" t="s">
        <v>2</v>
      </c>
      <c r="E134" s="23" t="s">
        <v>1001</v>
      </c>
      <c r="F134" s="23" t="s">
        <v>964</v>
      </c>
      <c r="G134" s="23" t="s">
        <v>972</v>
      </c>
      <c r="H134" s="24" t="s">
        <v>163</v>
      </c>
      <c r="I134" s="23" t="s">
        <v>924</v>
      </c>
      <c r="J134" s="24" t="s">
        <v>1054</v>
      </c>
      <c r="K134" s="25">
        <v>2021</v>
      </c>
      <c r="L134" s="26">
        <f>4500+430</f>
        <v>4930</v>
      </c>
      <c r="M134" s="27">
        <v>17.135999999999999</v>
      </c>
    </row>
    <row r="135" spans="1:13" ht="14.45" customHeight="1" x14ac:dyDescent="0.25">
      <c r="A135" s="23" t="s">
        <v>383</v>
      </c>
      <c r="B135" s="23" t="s">
        <v>141</v>
      </c>
      <c r="C135" s="23" t="s">
        <v>820</v>
      </c>
      <c r="D135" s="23" t="s">
        <v>773</v>
      </c>
      <c r="E135" s="23" t="s">
        <v>1001</v>
      </c>
      <c r="F135" s="23" t="s">
        <v>964</v>
      </c>
      <c r="G135" s="23" t="s">
        <v>972</v>
      </c>
      <c r="H135" s="24" t="s">
        <v>164</v>
      </c>
      <c r="I135" s="23" t="s">
        <v>925</v>
      </c>
      <c r="J135" s="23" t="s">
        <v>1021</v>
      </c>
      <c r="K135" s="25">
        <v>2030</v>
      </c>
      <c r="L135" s="26">
        <f>4730+700</f>
        <v>5430</v>
      </c>
      <c r="M135" s="27" t="s">
        <v>2</v>
      </c>
    </row>
    <row r="136" spans="1:13" ht="14.45" customHeight="1" x14ac:dyDescent="0.25">
      <c r="A136" s="23" t="s">
        <v>383</v>
      </c>
      <c r="B136" s="23" t="s">
        <v>141</v>
      </c>
      <c r="C136" s="23" t="s">
        <v>820</v>
      </c>
      <c r="D136" s="23" t="s">
        <v>774</v>
      </c>
      <c r="E136" s="23" t="s">
        <v>1001</v>
      </c>
      <c r="F136" s="23" t="s">
        <v>964</v>
      </c>
      <c r="G136" s="23" t="s">
        <v>972</v>
      </c>
      <c r="H136" s="24" t="s">
        <v>165</v>
      </c>
      <c r="I136" s="23" t="s">
        <v>926</v>
      </c>
      <c r="J136" s="23" t="s">
        <v>1031</v>
      </c>
      <c r="K136" s="25" t="s">
        <v>2</v>
      </c>
      <c r="L136" s="26">
        <v>2000</v>
      </c>
      <c r="M136" s="27" t="s">
        <v>2</v>
      </c>
    </row>
    <row r="137" spans="1:13" ht="14.45" customHeight="1" x14ac:dyDescent="0.25">
      <c r="A137" s="23" t="s">
        <v>383</v>
      </c>
      <c r="B137" s="23" t="s">
        <v>141</v>
      </c>
      <c r="C137" s="23" t="s">
        <v>820</v>
      </c>
      <c r="D137" s="23" t="s">
        <v>774</v>
      </c>
      <c r="E137" s="23" t="s">
        <v>1001</v>
      </c>
      <c r="F137" s="23" t="s">
        <v>964</v>
      </c>
      <c r="G137" s="23" t="s">
        <v>972</v>
      </c>
      <c r="H137" s="24" t="s">
        <v>166</v>
      </c>
      <c r="I137" s="23" t="s">
        <v>927</v>
      </c>
      <c r="J137" s="23" t="s">
        <v>1043</v>
      </c>
      <c r="K137" s="25" t="s">
        <v>2</v>
      </c>
      <c r="L137" s="26">
        <v>2000</v>
      </c>
      <c r="M137" s="27" t="s">
        <v>2</v>
      </c>
    </row>
    <row r="138" spans="1:13" ht="14.45" customHeight="1" x14ac:dyDescent="0.25">
      <c r="A138" s="23" t="s">
        <v>383</v>
      </c>
      <c r="B138" s="23" t="s">
        <v>141</v>
      </c>
      <c r="C138" s="23" t="s">
        <v>820</v>
      </c>
      <c r="D138" s="23" t="s">
        <v>2</v>
      </c>
      <c r="E138" s="23" t="s">
        <v>1001</v>
      </c>
      <c r="F138" s="23" t="s">
        <v>964</v>
      </c>
      <c r="G138" s="23" t="s">
        <v>972</v>
      </c>
      <c r="H138" s="24" t="s">
        <v>167</v>
      </c>
      <c r="I138" s="23" t="s">
        <v>928</v>
      </c>
      <c r="J138" s="23" t="s">
        <v>1021</v>
      </c>
      <c r="K138" s="25">
        <v>2030</v>
      </c>
      <c r="L138" s="26">
        <f>3080+390</f>
        <v>3470</v>
      </c>
      <c r="M138" s="27">
        <v>2.5</v>
      </c>
    </row>
    <row r="139" spans="1:13" ht="14.45" customHeight="1" x14ac:dyDescent="0.25">
      <c r="A139" s="23" t="s">
        <v>383</v>
      </c>
      <c r="B139" s="23" t="s">
        <v>141</v>
      </c>
      <c r="C139" s="23" t="s">
        <v>820</v>
      </c>
      <c r="D139" s="23" t="s">
        <v>773</v>
      </c>
      <c r="E139" s="23" t="s">
        <v>1001</v>
      </c>
      <c r="F139" s="23" t="s">
        <v>964</v>
      </c>
      <c r="G139" s="23" t="s">
        <v>972</v>
      </c>
      <c r="H139" s="24" t="s">
        <v>168</v>
      </c>
      <c r="I139" s="23" t="s">
        <v>929</v>
      </c>
      <c r="J139" s="23" t="s">
        <v>1021</v>
      </c>
      <c r="K139" s="25">
        <v>2030</v>
      </c>
      <c r="L139" s="26">
        <v>550</v>
      </c>
      <c r="M139" s="27" t="s">
        <v>2</v>
      </c>
    </row>
    <row r="140" spans="1:13" ht="14.45" customHeight="1" x14ac:dyDescent="0.25">
      <c r="A140" s="23" t="s">
        <v>383</v>
      </c>
      <c r="B140" s="23" t="s">
        <v>141</v>
      </c>
      <c r="C140" s="23" t="s">
        <v>820</v>
      </c>
      <c r="D140" s="23" t="s">
        <v>2</v>
      </c>
      <c r="E140" s="23" t="s">
        <v>1001</v>
      </c>
      <c r="F140" s="23" t="s">
        <v>964</v>
      </c>
      <c r="G140" s="23" t="s">
        <v>972</v>
      </c>
      <c r="H140" s="24" t="s">
        <v>169</v>
      </c>
      <c r="I140" s="23" t="s">
        <v>930</v>
      </c>
      <c r="J140" s="23" t="s">
        <v>1021</v>
      </c>
      <c r="K140" s="25">
        <v>2035</v>
      </c>
      <c r="L140" s="26">
        <v>130</v>
      </c>
      <c r="M140" s="27">
        <v>0.42599999999999999</v>
      </c>
    </row>
    <row r="141" spans="1:13" ht="14.45" customHeight="1" x14ac:dyDescent="0.25">
      <c r="A141" s="23" t="s">
        <v>383</v>
      </c>
      <c r="B141" s="23" t="s">
        <v>141</v>
      </c>
      <c r="C141" s="23" t="s">
        <v>820</v>
      </c>
      <c r="D141" s="23" t="s">
        <v>775</v>
      </c>
      <c r="E141" s="23" t="s">
        <v>1001</v>
      </c>
      <c r="F141" s="23" t="s">
        <v>964</v>
      </c>
      <c r="G141" s="23" t="s">
        <v>972</v>
      </c>
      <c r="H141" s="24" t="s">
        <v>170</v>
      </c>
      <c r="I141" s="23" t="s">
        <v>931</v>
      </c>
      <c r="J141" s="23" t="s">
        <v>1021</v>
      </c>
      <c r="K141" s="25">
        <v>2035</v>
      </c>
      <c r="L141" s="26">
        <v>150</v>
      </c>
      <c r="M141" s="27" t="s">
        <v>2</v>
      </c>
    </row>
    <row r="142" spans="1:13" ht="14.45" customHeight="1" x14ac:dyDescent="0.25">
      <c r="A142" s="23" t="s">
        <v>383</v>
      </c>
      <c r="B142" s="23" t="s">
        <v>141</v>
      </c>
      <c r="C142" s="23" t="s">
        <v>821</v>
      </c>
      <c r="D142" s="23" t="s">
        <v>190</v>
      </c>
      <c r="E142" s="23" t="s">
        <v>1002</v>
      </c>
      <c r="F142" s="23" t="s">
        <v>9</v>
      </c>
      <c r="G142" s="23" t="s">
        <v>973</v>
      </c>
      <c r="H142" s="24" t="s">
        <v>171</v>
      </c>
      <c r="I142" s="24" t="s">
        <v>776</v>
      </c>
      <c r="J142" s="24" t="s">
        <v>1087</v>
      </c>
      <c r="K142" s="25">
        <v>2012</v>
      </c>
      <c r="L142" s="26">
        <v>43600</v>
      </c>
      <c r="M142" s="27">
        <v>76.819999999999993</v>
      </c>
    </row>
    <row r="143" spans="1:13" ht="14.45" customHeight="1" x14ac:dyDescent="0.25">
      <c r="A143" s="23" t="s">
        <v>383</v>
      </c>
      <c r="B143" s="23" t="s">
        <v>141</v>
      </c>
      <c r="C143" s="23" t="s">
        <v>821</v>
      </c>
      <c r="D143" s="23" t="s">
        <v>190</v>
      </c>
      <c r="E143" s="23" t="s">
        <v>1002</v>
      </c>
      <c r="F143" s="23" t="s">
        <v>964</v>
      </c>
      <c r="G143" s="23" t="s">
        <v>978</v>
      </c>
      <c r="H143" s="24" t="s">
        <v>951</v>
      </c>
      <c r="I143" s="23" t="s">
        <v>932</v>
      </c>
      <c r="J143" s="23" t="s">
        <v>1085</v>
      </c>
      <c r="K143" s="25">
        <v>2013</v>
      </c>
      <c r="L143" s="26">
        <v>2210</v>
      </c>
      <c r="M143" s="27">
        <v>21.818999999999999</v>
      </c>
    </row>
    <row r="144" spans="1:13" ht="14.45" customHeight="1" x14ac:dyDescent="0.25">
      <c r="A144" s="23" t="s">
        <v>383</v>
      </c>
      <c r="B144" s="23" t="s">
        <v>141</v>
      </c>
      <c r="C144" s="23" t="s">
        <v>821</v>
      </c>
      <c r="D144" s="23" t="s">
        <v>190</v>
      </c>
      <c r="E144" s="23" t="s">
        <v>1002</v>
      </c>
      <c r="F144" s="23" t="s">
        <v>964</v>
      </c>
      <c r="G144" s="23" t="s">
        <v>974</v>
      </c>
      <c r="H144" s="24" t="s">
        <v>172</v>
      </c>
      <c r="I144" s="24" t="s">
        <v>777</v>
      </c>
      <c r="J144" s="24" t="s">
        <v>1078</v>
      </c>
      <c r="K144" s="25">
        <v>2019</v>
      </c>
      <c r="L144" s="26">
        <v>5140</v>
      </c>
      <c r="M144" s="27">
        <v>114.6</v>
      </c>
    </row>
    <row r="145" spans="1:13" ht="14.45" customHeight="1" x14ac:dyDescent="0.25">
      <c r="A145" s="23" t="s">
        <v>383</v>
      </c>
      <c r="B145" s="23" t="s">
        <v>141</v>
      </c>
      <c r="C145" s="23" t="s">
        <v>821</v>
      </c>
      <c r="D145" s="23" t="s">
        <v>190</v>
      </c>
      <c r="E145" s="23" t="s">
        <v>1002</v>
      </c>
      <c r="F145" s="23" t="s">
        <v>964</v>
      </c>
      <c r="G145" s="23" t="s">
        <v>972</v>
      </c>
      <c r="H145" s="24" t="s">
        <v>173</v>
      </c>
      <c r="I145" s="24" t="s">
        <v>778</v>
      </c>
      <c r="J145" s="24" t="s">
        <v>1021</v>
      </c>
      <c r="K145" s="25">
        <v>2016</v>
      </c>
      <c r="L145" s="26">
        <v>3500</v>
      </c>
      <c r="M145" s="27">
        <v>3.657</v>
      </c>
    </row>
    <row r="146" spans="1:13" ht="14.45" customHeight="1" x14ac:dyDescent="0.25">
      <c r="A146" s="23" t="s">
        <v>383</v>
      </c>
      <c r="B146" s="23" t="s">
        <v>141</v>
      </c>
      <c r="C146" s="23" t="s">
        <v>821</v>
      </c>
      <c r="D146" s="23" t="s">
        <v>190</v>
      </c>
      <c r="E146" s="23" t="s">
        <v>1002</v>
      </c>
      <c r="F146" s="23" t="s">
        <v>964</v>
      </c>
      <c r="G146" s="23" t="s">
        <v>978</v>
      </c>
      <c r="H146" s="24" t="s">
        <v>174</v>
      </c>
      <c r="I146" s="24" t="s">
        <v>779</v>
      </c>
      <c r="J146" s="24" t="s">
        <v>1085</v>
      </c>
      <c r="K146" s="25">
        <v>2019</v>
      </c>
      <c r="L146" s="26">
        <v>82240</v>
      </c>
      <c r="M146" s="27">
        <v>314.60000000000002</v>
      </c>
    </row>
    <row r="147" spans="1:13" ht="14.45" customHeight="1" x14ac:dyDescent="0.25">
      <c r="A147" s="23" t="s">
        <v>383</v>
      </c>
      <c r="B147" s="23" t="s">
        <v>141</v>
      </c>
      <c r="C147" s="23" t="s">
        <v>821</v>
      </c>
      <c r="D147" s="23" t="s">
        <v>768</v>
      </c>
      <c r="E147" s="23" t="s">
        <v>1002</v>
      </c>
      <c r="F147" s="23" t="s">
        <v>9</v>
      </c>
      <c r="G147" s="23" t="s">
        <v>973</v>
      </c>
      <c r="H147" s="24" t="s">
        <v>175</v>
      </c>
      <c r="I147" s="24" t="s">
        <v>780</v>
      </c>
      <c r="J147" s="24" t="s">
        <v>1088</v>
      </c>
      <c r="K147" s="25">
        <v>2025</v>
      </c>
      <c r="L147" s="26">
        <v>870</v>
      </c>
      <c r="M147" s="27">
        <v>2.907</v>
      </c>
    </row>
    <row r="148" spans="1:13" ht="14.45" customHeight="1" x14ac:dyDescent="0.25">
      <c r="A148" s="23" t="s">
        <v>383</v>
      </c>
      <c r="B148" s="23" t="s">
        <v>141</v>
      </c>
      <c r="C148" s="23" t="s">
        <v>821</v>
      </c>
      <c r="D148" s="23" t="s">
        <v>769</v>
      </c>
      <c r="E148" s="23" t="s">
        <v>1002</v>
      </c>
      <c r="F148" s="23" t="s">
        <v>964</v>
      </c>
      <c r="G148" s="23" t="s">
        <v>972</v>
      </c>
      <c r="H148" s="24" t="s">
        <v>176</v>
      </c>
      <c r="I148" s="24" t="s">
        <v>781</v>
      </c>
      <c r="J148" s="24" t="s">
        <v>1021</v>
      </c>
      <c r="K148" s="25">
        <v>2021</v>
      </c>
      <c r="L148" s="26">
        <v>150</v>
      </c>
      <c r="M148" s="27">
        <v>0.70499999999999996</v>
      </c>
    </row>
    <row r="149" spans="1:13" ht="14.45" customHeight="1" x14ac:dyDescent="0.25">
      <c r="A149" s="23" t="s">
        <v>383</v>
      </c>
      <c r="B149" s="23" t="s">
        <v>141</v>
      </c>
      <c r="C149" s="23" t="s">
        <v>821</v>
      </c>
      <c r="D149" s="23" t="s">
        <v>770</v>
      </c>
      <c r="E149" s="23" t="s">
        <v>1002</v>
      </c>
      <c r="F149" s="23" t="s">
        <v>964</v>
      </c>
      <c r="G149" s="23" t="s">
        <v>972</v>
      </c>
      <c r="H149" s="24" t="s">
        <v>177</v>
      </c>
      <c r="I149" s="24" t="s">
        <v>782</v>
      </c>
      <c r="J149" s="24" t="s">
        <v>1021</v>
      </c>
      <c r="K149" s="25">
        <v>2021</v>
      </c>
      <c r="L149" s="26">
        <v>2500</v>
      </c>
      <c r="M149" s="27" t="s">
        <v>2</v>
      </c>
    </row>
    <row r="150" spans="1:13" ht="14.45" customHeight="1" x14ac:dyDescent="0.25">
      <c r="A150" s="23" t="s">
        <v>383</v>
      </c>
      <c r="B150" s="23" t="s">
        <v>141</v>
      </c>
      <c r="C150" s="23" t="s">
        <v>821</v>
      </c>
      <c r="D150" s="23" t="s">
        <v>770</v>
      </c>
      <c r="E150" s="23" t="s">
        <v>1002</v>
      </c>
      <c r="F150" s="23" t="s">
        <v>964</v>
      </c>
      <c r="G150" s="23" t="s">
        <v>978</v>
      </c>
      <c r="H150" s="24" t="s">
        <v>952</v>
      </c>
      <c r="I150" s="24" t="s">
        <v>783</v>
      </c>
      <c r="J150" s="23" t="s">
        <v>1085</v>
      </c>
      <c r="K150" s="25">
        <v>2021</v>
      </c>
      <c r="L150" s="26">
        <v>2000</v>
      </c>
      <c r="M150" s="27">
        <v>1.0249999999999999</v>
      </c>
    </row>
    <row r="151" spans="1:13" ht="14.45" customHeight="1" x14ac:dyDescent="0.25">
      <c r="A151" s="23" t="s">
        <v>383</v>
      </c>
      <c r="B151" s="23" t="s">
        <v>141</v>
      </c>
      <c r="C151" s="23" t="s">
        <v>821</v>
      </c>
      <c r="D151" s="23" t="s">
        <v>190</v>
      </c>
      <c r="E151" s="23" t="s">
        <v>1002</v>
      </c>
      <c r="F151" s="23" t="s">
        <v>964</v>
      </c>
      <c r="G151" s="23" t="s">
        <v>978</v>
      </c>
      <c r="H151" s="24" t="s">
        <v>178</v>
      </c>
      <c r="I151" s="24" t="s">
        <v>784</v>
      </c>
      <c r="J151" s="23" t="s">
        <v>1085</v>
      </c>
      <c r="K151" s="25">
        <v>2025</v>
      </c>
      <c r="L151" s="26">
        <v>30840</v>
      </c>
      <c r="M151" s="27">
        <v>161.5</v>
      </c>
    </row>
    <row r="152" spans="1:13" ht="14.45" customHeight="1" x14ac:dyDescent="0.25">
      <c r="A152" s="23" t="s">
        <v>383</v>
      </c>
      <c r="B152" s="23" t="s">
        <v>141</v>
      </c>
      <c r="C152" s="23" t="s">
        <v>821</v>
      </c>
      <c r="D152" s="23" t="s">
        <v>771</v>
      </c>
      <c r="E152" s="23" t="s">
        <v>1002</v>
      </c>
      <c r="F152" s="23" t="s">
        <v>964</v>
      </c>
      <c r="G152" s="23" t="s">
        <v>972</v>
      </c>
      <c r="H152" s="24" t="s">
        <v>179</v>
      </c>
      <c r="I152" s="24" t="s">
        <v>785</v>
      </c>
      <c r="J152" s="24" t="s">
        <v>1021</v>
      </c>
      <c r="K152" s="25">
        <v>2021</v>
      </c>
      <c r="L152" s="26">
        <v>195</v>
      </c>
      <c r="M152" s="27">
        <v>4.1000000000000002E-2</v>
      </c>
    </row>
    <row r="153" spans="1:13" ht="14.45" customHeight="1" x14ac:dyDescent="0.25">
      <c r="A153" s="23" t="s">
        <v>383</v>
      </c>
      <c r="B153" s="23" t="s">
        <v>141</v>
      </c>
      <c r="C153" s="23" t="s">
        <v>821</v>
      </c>
      <c r="D153" s="23" t="s">
        <v>772</v>
      </c>
      <c r="E153" s="23" t="s">
        <v>1002</v>
      </c>
      <c r="F153" s="23" t="s">
        <v>964</v>
      </c>
      <c r="G153" s="23" t="s">
        <v>972</v>
      </c>
      <c r="H153" s="24" t="s">
        <v>180</v>
      </c>
      <c r="I153" s="24" t="s">
        <v>786</v>
      </c>
      <c r="J153" s="24" t="s">
        <v>1021</v>
      </c>
      <c r="K153" s="25">
        <v>2020</v>
      </c>
      <c r="L153" s="26">
        <v>2592</v>
      </c>
      <c r="M153" s="27">
        <v>6.5</v>
      </c>
    </row>
    <row r="154" spans="1:13" ht="14.45" customHeight="1" x14ac:dyDescent="0.25">
      <c r="A154" s="23" t="s">
        <v>383</v>
      </c>
      <c r="B154" s="23" t="s">
        <v>141</v>
      </c>
      <c r="C154" s="23" t="s">
        <v>821</v>
      </c>
      <c r="D154" s="23" t="s">
        <v>772</v>
      </c>
      <c r="E154" s="23" t="s">
        <v>1002</v>
      </c>
      <c r="F154" s="23" t="s">
        <v>964</v>
      </c>
      <c r="G154" s="23" t="s">
        <v>972</v>
      </c>
      <c r="H154" s="24" t="s">
        <v>181</v>
      </c>
      <c r="I154" s="24" t="s">
        <v>787</v>
      </c>
      <c r="J154" s="24" t="s">
        <v>1021</v>
      </c>
      <c r="K154" s="25">
        <v>2021</v>
      </c>
      <c r="L154" s="26">
        <v>2300</v>
      </c>
      <c r="M154" s="27">
        <v>4.2759999999999998</v>
      </c>
    </row>
    <row r="155" spans="1:13" ht="14.45" customHeight="1" x14ac:dyDescent="0.25">
      <c r="A155" s="23" t="s">
        <v>383</v>
      </c>
      <c r="B155" s="23" t="s">
        <v>141</v>
      </c>
      <c r="C155" s="23" t="s">
        <v>821</v>
      </c>
      <c r="D155" s="23" t="s">
        <v>772</v>
      </c>
      <c r="E155" s="23" t="s">
        <v>1002</v>
      </c>
      <c r="F155" s="23" t="s">
        <v>964</v>
      </c>
      <c r="G155" s="23" t="s">
        <v>972</v>
      </c>
      <c r="H155" s="24" t="s">
        <v>182</v>
      </c>
      <c r="I155" s="24" t="s">
        <v>788</v>
      </c>
      <c r="J155" s="24" t="s">
        <v>1021</v>
      </c>
      <c r="K155" s="25">
        <v>2022</v>
      </c>
      <c r="L155" s="26">
        <v>1200</v>
      </c>
      <c r="M155" s="27">
        <v>2</v>
      </c>
    </row>
    <row r="156" spans="1:13" ht="14.45" customHeight="1" x14ac:dyDescent="0.25">
      <c r="A156" s="23" t="s">
        <v>383</v>
      </c>
      <c r="B156" s="23" t="s">
        <v>141</v>
      </c>
      <c r="C156" s="23" t="s">
        <v>821</v>
      </c>
      <c r="D156" s="23" t="s">
        <v>772</v>
      </c>
      <c r="E156" s="23" t="s">
        <v>1002</v>
      </c>
      <c r="F156" s="23" t="s">
        <v>964</v>
      </c>
      <c r="G156" s="23" t="s">
        <v>972</v>
      </c>
      <c r="H156" s="24" t="s">
        <v>183</v>
      </c>
      <c r="I156" s="24" t="s">
        <v>789</v>
      </c>
      <c r="J156" s="24" t="s">
        <v>1022</v>
      </c>
      <c r="K156" s="25">
        <v>2025</v>
      </c>
      <c r="L156" s="26">
        <v>10000</v>
      </c>
      <c r="M156" s="27">
        <v>0.1</v>
      </c>
    </row>
    <row r="157" spans="1:13" ht="14.45" customHeight="1" x14ac:dyDescent="0.25">
      <c r="A157" s="23" t="s">
        <v>383</v>
      </c>
      <c r="B157" s="23" t="s">
        <v>141</v>
      </c>
      <c r="C157" s="23" t="s">
        <v>821</v>
      </c>
      <c r="D157" s="23" t="s">
        <v>184</v>
      </c>
      <c r="E157" s="23" t="s">
        <v>1002</v>
      </c>
      <c r="F157" s="23" t="s">
        <v>964</v>
      </c>
      <c r="G157" s="23" t="s">
        <v>972</v>
      </c>
      <c r="H157" s="24" t="s">
        <v>185</v>
      </c>
      <c r="I157" s="24" t="s">
        <v>790</v>
      </c>
      <c r="J157" s="24" t="s">
        <v>1021</v>
      </c>
      <c r="K157" s="25">
        <v>2020</v>
      </c>
      <c r="L157" s="26">
        <v>150</v>
      </c>
      <c r="M157" s="27">
        <v>0.17499999999999999</v>
      </c>
    </row>
    <row r="158" spans="1:13" ht="14.45" customHeight="1" x14ac:dyDescent="0.25">
      <c r="A158" s="23" t="s">
        <v>383</v>
      </c>
      <c r="B158" s="23" t="s">
        <v>141</v>
      </c>
      <c r="C158" s="23" t="s">
        <v>821</v>
      </c>
      <c r="D158" s="23" t="s">
        <v>186</v>
      </c>
      <c r="E158" s="23" t="s">
        <v>1002</v>
      </c>
      <c r="F158" s="23" t="s">
        <v>964</v>
      </c>
      <c r="G158" s="23" t="s">
        <v>972</v>
      </c>
      <c r="H158" s="24" t="s">
        <v>187</v>
      </c>
      <c r="I158" s="24" t="s">
        <v>791</v>
      </c>
      <c r="J158" s="24" t="s">
        <v>1021</v>
      </c>
      <c r="K158" s="25">
        <v>2021</v>
      </c>
      <c r="L158" s="26">
        <v>970</v>
      </c>
      <c r="M158" s="27">
        <v>1.0720000000000001</v>
      </c>
    </row>
    <row r="159" spans="1:13" ht="14.45" customHeight="1" x14ac:dyDescent="0.25">
      <c r="A159" s="23" t="s">
        <v>383</v>
      </c>
      <c r="B159" s="23" t="s">
        <v>141</v>
      </c>
      <c r="C159" s="23" t="s">
        <v>821</v>
      </c>
      <c r="D159" s="23" t="s">
        <v>188</v>
      </c>
      <c r="E159" s="23" t="s">
        <v>1002</v>
      </c>
      <c r="F159" s="23" t="s">
        <v>9</v>
      </c>
      <c r="G159" s="23" t="s">
        <v>973</v>
      </c>
      <c r="H159" s="24" t="s">
        <v>189</v>
      </c>
      <c r="I159" s="24" t="s">
        <v>792</v>
      </c>
      <c r="J159" s="24" t="s">
        <v>1088</v>
      </c>
      <c r="K159" s="25">
        <v>2022</v>
      </c>
      <c r="L159" s="26">
        <v>210</v>
      </c>
      <c r="M159" s="27">
        <v>7</v>
      </c>
    </row>
    <row r="160" spans="1:13" ht="14.45" customHeight="1" x14ac:dyDescent="0.25">
      <c r="A160" s="23" t="s">
        <v>383</v>
      </c>
      <c r="B160" s="23" t="s">
        <v>141</v>
      </c>
      <c r="C160" s="23" t="s">
        <v>821</v>
      </c>
      <c r="D160" s="23" t="s">
        <v>190</v>
      </c>
      <c r="E160" s="23" t="s">
        <v>1002</v>
      </c>
      <c r="F160" s="23" t="s">
        <v>964</v>
      </c>
      <c r="G160" s="23" t="s">
        <v>974</v>
      </c>
      <c r="H160" s="24" t="s">
        <v>191</v>
      </c>
      <c r="I160" s="24" t="s">
        <v>793</v>
      </c>
      <c r="J160" s="24" t="s">
        <v>1078</v>
      </c>
      <c r="K160" s="25">
        <v>2025</v>
      </c>
      <c r="L160" s="26">
        <v>8227</v>
      </c>
      <c r="M160" s="27">
        <v>155</v>
      </c>
    </row>
    <row r="161" spans="1:13" ht="14.45" customHeight="1" x14ac:dyDescent="0.25">
      <c r="A161" s="23" t="s">
        <v>383</v>
      </c>
      <c r="B161" s="23" t="s">
        <v>141</v>
      </c>
      <c r="C161" s="23" t="s">
        <v>821</v>
      </c>
      <c r="D161" s="23" t="s">
        <v>192</v>
      </c>
      <c r="E161" s="23" t="s">
        <v>1002</v>
      </c>
      <c r="F161" s="23" t="s">
        <v>964</v>
      </c>
      <c r="G161" s="23" t="s">
        <v>972</v>
      </c>
      <c r="H161" s="24" t="s">
        <v>193</v>
      </c>
      <c r="I161" s="24" t="s">
        <v>794</v>
      </c>
      <c r="J161" s="24" t="s">
        <v>1040</v>
      </c>
      <c r="K161" s="25">
        <v>2030</v>
      </c>
      <c r="L161" s="26">
        <v>2000</v>
      </c>
      <c r="M161" s="27">
        <v>8</v>
      </c>
    </row>
    <row r="162" spans="1:13" ht="14.45" customHeight="1" x14ac:dyDescent="0.25">
      <c r="A162" s="23" t="s">
        <v>383</v>
      </c>
      <c r="B162" s="23" t="s">
        <v>141</v>
      </c>
      <c r="C162" s="23" t="s">
        <v>821</v>
      </c>
      <c r="D162" s="23" t="s">
        <v>770</v>
      </c>
      <c r="E162" s="23" t="s">
        <v>1002</v>
      </c>
      <c r="F162" s="23" t="s">
        <v>964</v>
      </c>
      <c r="G162" s="23" t="s">
        <v>978</v>
      </c>
      <c r="H162" s="24" t="s">
        <v>194</v>
      </c>
      <c r="I162" s="24" t="s">
        <v>795</v>
      </c>
      <c r="J162" s="23" t="s">
        <v>1085</v>
      </c>
      <c r="K162" s="25">
        <v>2031</v>
      </c>
      <c r="L162" s="26">
        <v>23100</v>
      </c>
      <c r="M162" s="27">
        <v>30</v>
      </c>
    </row>
    <row r="163" spans="1:13" ht="14.45" customHeight="1" x14ac:dyDescent="0.25">
      <c r="A163" s="23" t="s">
        <v>383</v>
      </c>
      <c r="B163" s="23" t="s">
        <v>141</v>
      </c>
      <c r="C163" s="23" t="s">
        <v>821</v>
      </c>
      <c r="D163" s="23" t="s">
        <v>2</v>
      </c>
      <c r="E163" s="23" t="s">
        <v>1002</v>
      </c>
      <c r="F163" s="23" t="s">
        <v>965</v>
      </c>
      <c r="G163" s="23" t="s">
        <v>965</v>
      </c>
      <c r="H163" s="24" t="s">
        <v>796</v>
      </c>
      <c r="I163" s="24" t="s">
        <v>837</v>
      </c>
      <c r="J163" s="24"/>
      <c r="K163" s="25" t="s">
        <v>2</v>
      </c>
      <c r="L163" s="26" t="s">
        <v>2</v>
      </c>
      <c r="M163" s="27" t="s">
        <v>2</v>
      </c>
    </row>
    <row r="164" spans="1:13" ht="14.45" customHeight="1" x14ac:dyDescent="0.25">
      <c r="A164" s="23" t="s">
        <v>383</v>
      </c>
      <c r="B164" s="23" t="s">
        <v>141</v>
      </c>
      <c r="C164" s="23" t="s">
        <v>821</v>
      </c>
      <c r="D164" s="23" t="s">
        <v>2</v>
      </c>
      <c r="E164" s="23" t="s">
        <v>1002</v>
      </c>
      <c r="F164" s="23" t="s">
        <v>965</v>
      </c>
      <c r="G164" s="23" t="s">
        <v>965</v>
      </c>
      <c r="H164" s="24" t="s">
        <v>797</v>
      </c>
      <c r="I164" s="24" t="s">
        <v>838</v>
      </c>
      <c r="J164" s="24"/>
      <c r="K164" s="25" t="s">
        <v>2</v>
      </c>
      <c r="L164" s="26" t="s">
        <v>2</v>
      </c>
      <c r="M164" s="27" t="s">
        <v>2</v>
      </c>
    </row>
    <row r="165" spans="1:13" ht="14.45" customHeight="1" x14ac:dyDescent="0.25">
      <c r="A165" s="23" t="s">
        <v>383</v>
      </c>
      <c r="B165" s="23" t="s">
        <v>141</v>
      </c>
      <c r="C165" s="23" t="s">
        <v>821</v>
      </c>
      <c r="D165" s="23" t="s">
        <v>2</v>
      </c>
      <c r="E165" s="23" t="s">
        <v>1002</v>
      </c>
      <c r="F165" s="23" t="s">
        <v>965</v>
      </c>
      <c r="G165" s="23" t="s">
        <v>965</v>
      </c>
      <c r="H165" s="24" t="s">
        <v>761</v>
      </c>
      <c r="I165" s="24" t="s">
        <v>839</v>
      </c>
      <c r="J165" s="24"/>
      <c r="K165" s="25" t="s">
        <v>2</v>
      </c>
      <c r="L165" s="26" t="s">
        <v>2</v>
      </c>
      <c r="M165" s="27" t="s">
        <v>2</v>
      </c>
    </row>
    <row r="166" spans="1:13" ht="14.45" customHeight="1" x14ac:dyDescent="0.25">
      <c r="A166" s="23" t="s">
        <v>383</v>
      </c>
      <c r="B166" s="23" t="s">
        <v>141</v>
      </c>
      <c r="C166" s="23" t="s">
        <v>821</v>
      </c>
      <c r="D166" s="23" t="s">
        <v>2</v>
      </c>
      <c r="E166" s="23" t="s">
        <v>1002</v>
      </c>
      <c r="F166" s="23" t="s">
        <v>9</v>
      </c>
      <c r="G166" s="23" t="s">
        <v>985</v>
      </c>
      <c r="H166" s="24" t="s">
        <v>798</v>
      </c>
      <c r="I166" s="24" t="s">
        <v>840</v>
      </c>
      <c r="J166" s="24" t="s">
        <v>1067</v>
      </c>
      <c r="K166" s="25" t="s">
        <v>2</v>
      </c>
      <c r="L166" s="26" t="s">
        <v>2</v>
      </c>
      <c r="M166" s="27" t="s">
        <v>2</v>
      </c>
    </row>
    <row r="167" spans="1:13" ht="14.45" customHeight="1" x14ac:dyDescent="0.25">
      <c r="A167" s="23" t="s">
        <v>383</v>
      </c>
      <c r="B167" s="23" t="s">
        <v>141</v>
      </c>
      <c r="C167" s="23" t="s">
        <v>821</v>
      </c>
      <c r="D167" s="23" t="s">
        <v>2</v>
      </c>
      <c r="E167" s="23" t="s">
        <v>1002</v>
      </c>
      <c r="F167" s="23" t="s">
        <v>965</v>
      </c>
      <c r="G167" s="23" t="s">
        <v>965</v>
      </c>
      <c r="H167" s="24" t="s">
        <v>799</v>
      </c>
      <c r="I167" s="24" t="s">
        <v>841</v>
      </c>
      <c r="J167" s="24"/>
      <c r="K167" s="25" t="s">
        <v>2</v>
      </c>
      <c r="L167" s="26" t="s">
        <v>2</v>
      </c>
      <c r="M167" s="27" t="s">
        <v>2</v>
      </c>
    </row>
    <row r="168" spans="1:13" ht="14.45" customHeight="1" x14ac:dyDescent="0.25">
      <c r="A168" s="23" t="s">
        <v>383</v>
      </c>
      <c r="B168" s="23" t="s">
        <v>141</v>
      </c>
      <c r="C168" s="23" t="s">
        <v>821</v>
      </c>
      <c r="D168" s="23" t="s">
        <v>2</v>
      </c>
      <c r="E168" s="23" t="s">
        <v>1002</v>
      </c>
      <c r="F168" s="23" t="s">
        <v>9</v>
      </c>
      <c r="G168" s="23" t="s">
        <v>985</v>
      </c>
      <c r="H168" s="24" t="s">
        <v>800</v>
      </c>
      <c r="I168" s="24" t="s">
        <v>842</v>
      </c>
      <c r="J168" s="24" t="s">
        <v>1058</v>
      </c>
      <c r="K168" s="25" t="s">
        <v>2</v>
      </c>
      <c r="L168" s="26" t="s">
        <v>2</v>
      </c>
      <c r="M168" s="27" t="s">
        <v>2</v>
      </c>
    </row>
    <row r="169" spans="1:13" ht="14.45" customHeight="1" x14ac:dyDescent="0.25">
      <c r="A169" s="23" t="s">
        <v>383</v>
      </c>
      <c r="B169" s="23" t="s">
        <v>141</v>
      </c>
      <c r="C169" s="23" t="s">
        <v>821</v>
      </c>
      <c r="D169" s="23" t="s">
        <v>2</v>
      </c>
      <c r="E169" s="23" t="s">
        <v>1002</v>
      </c>
      <c r="F169" s="23" t="s">
        <v>9</v>
      </c>
      <c r="G169" s="23" t="s">
        <v>985</v>
      </c>
      <c r="H169" s="24" t="s">
        <v>801</v>
      </c>
      <c r="I169" s="24" t="s">
        <v>843</v>
      </c>
      <c r="J169" s="24" t="s">
        <v>1058</v>
      </c>
      <c r="K169" s="25" t="s">
        <v>2</v>
      </c>
      <c r="L169" s="26" t="s">
        <v>2</v>
      </c>
      <c r="M169" s="27" t="s">
        <v>2</v>
      </c>
    </row>
    <row r="170" spans="1:13" ht="14.45" customHeight="1" x14ac:dyDescent="0.25">
      <c r="A170" s="23" t="s">
        <v>383</v>
      </c>
      <c r="B170" s="23" t="s">
        <v>141</v>
      </c>
      <c r="C170" s="23" t="s">
        <v>821</v>
      </c>
      <c r="D170" s="23" t="s">
        <v>2</v>
      </c>
      <c r="E170" s="23" t="s">
        <v>1002</v>
      </c>
      <c r="F170" s="23" t="s">
        <v>9</v>
      </c>
      <c r="G170" s="23" t="s">
        <v>985</v>
      </c>
      <c r="H170" s="24" t="s">
        <v>802</v>
      </c>
      <c r="I170" s="24" t="s">
        <v>844</v>
      </c>
      <c r="J170" s="24" t="s">
        <v>1060</v>
      </c>
      <c r="K170" s="25" t="s">
        <v>2</v>
      </c>
      <c r="L170" s="26" t="s">
        <v>2</v>
      </c>
      <c r="M170" s="27" t="s">
        <v>2</v>
      </c>
    </row>
    <row r="171" spans="1:13" ht="14.45" customHeight="1" x14ac:dyDescent="0.25">
      <c r="A171" s="23" t="s">
        <v>383</v>
      </c>
      <c r="B171" s="23" t="s">
        <v>141</v>
      </c>
      <c r="C171" s="23" t="s">
        <v>821</v>
      </c>
      <c r="D171" s="23" t="s">
        <v>2</v>
      </c>
      <c r="E171" s="23" t="s">
        <v>1002</v>
      </c>
      <c r="F171" s="23" t="s">
        <v>9</v>
      </c>
      <c r="G171" s="23" t="s">
        <v>985</v>
      </c>
      <c r="H171" s="24" t="s">
        <v>803</v>
      </c>
      <c r="I171" s="24" t="s">
        <v>845</v>
      </c>
      <c r="J171" s="24" t="s">
        <v>1060</v>
      </c>
      <c r="K171" s="25" t="s">
        <v>2</v>
      </c>
      <c r="L171" s="26" t="s">
        <v>2</v>
      </c>
      <c r="M171" s="27" t="s">
        <v>2</v>
      </c>
    </row>
    <row r="172" spans="1:13" ht="14.45" customHeight="1" x14ac:dyDescent="0.25">
      <c r="A172" s="23" t="s">
        <v>383</v>
      </c>
      <c r="B172" s="23" t="s">
        <v>141</v>
      </c>
      <c r="C172" s="23" t="s">
        <v>821</v>
      </c>
      <c r="D172" s="23" t="s">
        <v>2</v>
      </c>
      <c r="E172" s="23" t="s">
        <v>1002</v>
      </c>
      <c r="F172" s="23" t="s">
        <v>9</v>
      </c>
      <c r="G172" s="23" t="s">
        <v>985</v>
      </c>
      <c r="H172" s="24" t="s">
        <v>804</v>
      </c>
      <c r="I172" s="24" t="s">
        <v>846</v>
      </c>
      <c r="J172" s="24" t="s">
        <v>1061</v>
      </c>
      <c r="K172" s="25" t="s">
        <v>2</v>
      </c>
      <c r="L172" s="26" t="s">
        <v>2</v>
      </c>
      <c r="M172" s="27" t="s">
        <v>2</v>
      </c>
    </row>
    <row r="173" spans="1:13" ht="14.45" customHeight="1" x14ac:dyDescent="0.25">
      <c r="A173" s="23" t="s">
        <v>383</v>
      </c>
      <c r="B173" s="23" t="s">
        <v>141</v>
      </c>
      <c r="C173" s="23" t="s">
        <v>821</v>
      </c>
      <c r="D173" s="23" t="s">
        <v>2</v>
      </c>
      <c r="E173" s="23" t="s">
        <v>1002</v>
      </c>
      <c r="F173" s="23" t="s">
        <v>965</v>
      </c>
      <c r="G173" s="23" t="s">
        <v>965</v>
      </c>
      <c r="H173" s="24" t="s">
        <v>805</v>
      </c>
      <c r="I173" s="24" t="s">
        <v>847</v>
      </c>
      <c r="J173" s="24"/>
      <c r="K173" s="25" t="s">
        <v>2</v>
      </c>
      <c r="L173" s="26" t="s">
        <v>2</v>
      </c>
      <c r="M173" s="27" t="s">
        <v>2</v>
      </c>
    </row>
    <row r="174" spans="1:13" ht="14.45" customHeight="1" x14ac:dyDescent="0.25">
      <c r="A174" s="23" t="s">
        <v>383</v>
      </c>
      <c r="B174" s="23" t="s">
        <v>141</v>
      </c>
      <c r="C174" s="23" t="s">
        <v>822</v>
      </c>
      <c r="D174" s="23" t="s">
        <v>195</v>
      </c>
      <c r="E174" s="23" t="s">
        <v>1003</v>
      </c>
      <c r="F174" s="23" t="s">
        <v>964</v>
      </c>
      <c r="G174" s="23" t="s">
        <v>972</v>
      </c>
      <c r="H174" s="24" t="s">
        <v>196</v>
      </c>
      <c r="I174" s="24" t="s">
        <v>3</v>
      </c>
      <c r="J174" s="24" t="s">
        <v>1021</v>
      </c>
      <c r="K174" s="25">
        <v>2023</v>
      </c>
      <c r="L174" s="26">
        <v>62</v>
      </c>
      <c r="M174" s="27">
        <v>0.13400000000000001</v>
      </c>
    </row>
    <row r="175" spans="1:13" ht="14.45" customHeight="1" x14ac:dyDescent="0.25">
      <c r="A175" s="23" t="s">
        <v>383</v>
      </c>
      <c r="B175" s="23" t="s">
        <v>141</v>
      </c>
      <c r="C175" s="23" t="s">
        <v>822</v>
      </c>
      <c r="D175" s="23" t="s">
        <v>195</v>
      </c>
      <c r="E175" s="23" t="s">
        <v>1003</v>
      </c>
      <c r="F175" s="23" t="s">
        <v>964</v>
      </c>
      <c r="G175" s="23" t="s">
        <v>972</v>
      </c>
      <c r="H175" s="24" t="s">
        <v>197</v>
      </c>
      <c r="I175" s="24" t="s">
        <v>3</v>
      </c>
      <c r="J175" s="24" t="s">
        <v>1021</v>
      </c>
      <c r="K175" s="25">
        <v>2033</v>
      </c>
      <c r="L175" s="26">
        <v>131</v>
      </c>
      <c r="M175" s="27">
        <v>0.313</v>
      </c>
    </row>
    <row r="176" spans="1:13" ht="14.45" customHeight="1" x14ac:dyDescent="0.25">
      <c r="A176" s="23" t="s">
        <v>383</v>
      </c>
      <c r="B176" s="23" t="s">
        <v>141</v>
      </c>
      <c r="C176" s="23" t="s">
        <v>822</v>
      </c>
      <c r="D176" s="23" t="s">
        <v>195</v>
      </c>
      <c r="E176" s="23" t="s">
        <v>1003</v>
      </c>
      <c r="F176" s="23" t="s">
        <v>964</v>
      </c>
      <c r="G176" s="23" t="s">
        <v>972</v>
      </c>
      <c r="H176" s="24" t="s">
        <v>198</v>
      </c>
      <c r="I176" s="24" t="s">
        <v>3</v>
      </c>
      <c r="J176" s="24" t="s">
        <v>1021</v>
      </c>
      <c r="K176" s="25">
        <v>2037</v>
      </c>
      <c r="L176" s="26">
        <v>13</v>
      </c>
      <c r="M176" s="27">
        <v>0.14199999999999999</v>
      </c>
    </row>
    <row r="177" spans="1:13" ht="14.45" customHeight="1" x14ac:dyDescent="0.25">
      <c r="A177" s="23" t="s">
        <v>383</v>
      </c>
      <c r="B177" s="23" t="s">
        <v>141</v>
      </c>
      <c r="C177" s="23" t="s">
        <v>822</v>
      </c>
      <c r="D177" s="23" t="s">
        <v>199</v>
      </c>
      <c r="E177" s="23" t="s">
        <v>1003</v>
      </c>
      <c r="F177" s="23" t="s">
        <v>964</v>
      </c>
      <c r="G177" s="23" t="s">
        <v>972</v>
      </c>
      <c r="H177" s="24" t="s">
        <v>200</v>
      </c>
      <c r="I177" s="24" t="s">
        <v>3</v>
      </c>
      <c r="J177" s="24" t="s">
        <v>1021</v>
      </c>
      <c r="K177" s="25">
        <v>2024</v>
      </c>
      <c r="L177" s="26">
        <v>1427</v>
      </c>
      <c r="M177" s="27">
        <v>2.4620000000000002</v>
      </c>
    </row>
    <row r="178" spans="1:13" ht="14.45" customHeight="1" x14ac:dyDescent="0.25">
      <c r="A178" s="23" t="s">
        <v>383</v>
      </c>
      <c r="B178" s="23" t="s">
        <v>141</v>
      </c>
      <c r="C178" s="23" t="s">
        <v>822</v>
      </c>
      <c r="D178" s="23" t="s">
        <v>201</v>
      </c>
      <c r="E178" s="23" t="s">
        <v>1003</v>
      </c>
      <c r="F178" s="23" t="s">
        <v>964</v>
      </c>
      <c r="G178" s="23" t="s">
        <v>972</v>
      </c>
      <c r="H178" s="24" t="s">
        <v>202</v>
      </c>
      <c r="I178" s="24" t="s">
        <v>3</v>
      </c>
      <c r="J178" s="24" t="s">
        <v>1021</v>
      </c>
      <c r="K178" s="25">
        <v>2023</v>
      </c>
      <c r="L178" s="26">
        <v>211</v>
      </c>
      <c r="M178" s="27">
        <v>7.8E-2</v>
      </c>
    </row>
    <row r="179" spans="1:13" ht="14.45" customHeight="1" x14ac:dyDescent="0.25">
      <c r="A179" s="23" t="s">
        <v>383</v>
      </c>
      <c r="B179" s="23" t="s">
        <v>141</v>
      </c>
      <c r="C179" s="23" t="s">
        <v>822</v>
      </c>
      <c r="D179" s="23" t="s">
        <v>201</v>
      </c>
      <c r="E179" s="23" t="s">
        <v>1003</v>
      </c>
      <c r="F179" s="23" t="s">
        <v>964</v>
      </c>
      <c r="G179" s="23" t="s">
        <v>972</v>
      </c>
      <c r="H179" s="24" t="s">
        <v>203</v>
      </c>
      <c r="I179" s="24" t="s">
        <v>3</v>
      </c>
      <c r="J179" s="24" t="s">
        <v>1021</v>
      </c>
      <c r="K179" s="25">
        <v>2027</v>
      </c>
      <c r="L179" s="26">
        <v>208</v>
      </c>
      <c r="M179" s="27">
        <v>7.8E-2</v>
      </c>
    </row>
    <row r="180" spans="1:13" ht="14.45" customHeight="1" x14ac:dyDescent="0.25">
      <c r="A180" s="23" t="s">
        <v>383</v>
      </c>
      <c r="B180" s="23" t="s">
        <v>141</v>
      </c>
      <c r="C180" s="23" t="s">
        <v>822</v>
      </c>
      <c r="D180" s="23" t="s">
        <v>201</v>
      </c>
      <c r="E180" s="23" t="s">
        <v>1003</v>
      </c>
      <c r="F180" s="23" t="s">
        <v>964</v>
      </c>
      <c r="G180" s="23" t="s">
        <v>972</v>
      </c>
      <c r="H180" s="24" t="s">
        <v>204</v>
      </c>
      <c r="I180" s="24" t="s">
        <v>3</v>
      </c>
      <c r="J180" s="24" t="s">
        <v>1021</v>
      </c>
      <c r="K180" s="25">
        <v>2034</v>
      </c>
      <c r="L180" s="26">
        <v>1656</v>
      </c>
      <c r="M180" s="27">
        <v>2.8620000000000001</v>
      </c>
    </row>
    <row r="181" spans="1:13" ht="14.45" customHeight="1" x14ac:dyDescent="0.25">
      <c r="A181" s="23" t="s">
        <v>383</v>
      </c>
      <c r="B181" s="23" t="s">
        <v>141</v>
      </c>
      <c r="C181" s="23" t="s">
        <v>822</v>
      </c>
      <c r="D181" s="23" t="s">
        <v>205</v>
      </c>
      <c r="E181" s="23" t="s">
        <v>1003</v>
      </c>
      <c r="F181" s="23" t="s">
        <v>964</v>
      </c>
      <c r="G181" s="23" t="s">
        <v>972</v>
      </c>
      <c r="H181" s="24" t="s">
        <v>206</v>
      </c>
      <c r="I181" s="24" t="s">
        <v>3</v>
      </c>
      <c r="J181" s="24" t="s">
        <v>1021</v>
      </c>
      <c r="K181" s="25">
        <v>2023</v>
      </c>
      <c r="L181" s="26">
        <v>198</v>
      </c>
      <c r="M181" s="27">
        <v>0.54</v>
      </c>
    </row>
    <row r="182" spans="1:13" ht="14.45" customHeight="1" x14ac:dyDescent="0.25">
      <c r="A182" s="23" t="s">
        <v>383</v>
      </c>
      <c r="B182" s="23" t="s">
        <v>141</v>
      </c>
      <c r="C182" s="23" t="s">
        <v>822</v>
      </c>
      <c r="D182" s="23" t="s">
        <v>205</v>
      </c>
      <c r="E182" s="23" t="s">
        <v>1003</v>
      </c>
      <c r="F182" s="23" t="s">
        <v>964</v>
      </c>
      <c r="G182" s="23" t="s">
        <v>972</v>
      </c>
      <c r="H182" s="24" t="s">
        <v>207</v>
      </c>
      <c r="I182" s="24" t="s">
        <v>3</v>
      </c>
      <c r="J182" s="24" t="s">
        <v>1021</v>
      </c>
      <c r="K182" s="25">
        <v>2028</v>
      </c>
      <c r="L182" s="26">
        <v>185</v>
      </c>
      <c r="M182" s="27">
        <v>0.72899999999999998</v>
      </c>
    </row>
    <row r="183" spans="1:13" ht="14.45" customHeight="1" x14ac:dyDescent="0.25">
      <c r="A183" s="23" t="s">
        <v>383</v>
      </c>
      <c r="B183" s="23" t="s">
        <v>141</v>
      </c>
      <c r="C183" s="23" t="s">
        <v>822</v>
      </c>
      <c r="D183" s="23" t="s">
        <v>205</v>
      </c>
      <c r="E183" s="23" t="s">
        <v>1003</v>
      </c>
      <c r="F183" s="23" t="s">
        <v>964</v>
      </c>
      <c r="G183" s="23" t="s">
        <v>972</v>
      </c>
      <c r="H183" s="24" t="s">
        <v>208</v>
      </c>
      <c r="I183" s="24" t="s">
        <v>3</v>
      </c>
      <c r="J183" s="24" t="s">
        <v>1021</v>
      </c>
      <c r="K183" s="25">
        <v>2032</v>
      </c>
      <c r="L183" s="26">
        <v>224</v>
      </c>
      <c r="M183" s="27">
        <v>0.106</v>
      </c>
    </row>
    <row r="184" spans="1:13" ht="14.45" customHeight="1" x14ac:dyDescent="0.25">
      <c r="A184" s="23" t="s">
        <v>383</v>
      </c>
      <c r="B184" s="23" t="s">
        <v>141</v>
      </c>
      <c r="C184" s="23" t="s">
        <v>822</v>
      </c>
      <c r="D184" s="23" t="s">
        <v>205</v>
      </c>
      <c r="E184" s="23" t="s">
        <v>1003</v>
      </c>
      <c r="F184" s="23" t="s">
        <v>964</v>
      </c>
      <c r="G184" s="23" t="s">
        <v>972</v>
      </c>
      <c r="H184" s="24" t="s">
        <v>209</v>
      </c>
      <c r="I184" s="24" t="s">
        <v>3</v>
      </c>
      <c r="J184" s="24" t="s">
        <v>1021</v>
      </c>
      <c r="K184" s="25">
        <v>2033</v>
      </c>
      <c r="L184" s="26">
        <v>79</v>
      </c>
      <c r="M184" s="27">
        <v>0.106</v>
      </c>
    </row>
    <row r="185" spans="1:13" ht="14.45" customHeight="1" x14ac:dyDescent="0.25">
      <c r="A185" s="23" t="s">
        <v>383</v>
      </c>
      <c r="B185" s="23" t="s">
        <v>141</v>
      </c>
      <c r="C185" s="23" t="s">
        <v>822</v>
      </c>
      <c r="D185" s="23" t="s">
        <v>205</v>
      </c>
      <c r="E185" s="23" t="s">
        <v>1003</v>
      </c>
      <c r="F185" s="23" t="s">
        <v>964</v>
      </c>
      <c r="G185" s="23" t="s">
        <v>972</v>
      </c>
      <c r="H185" s="24" t="s">
        <v>210</v>
      </c>
      <c r="I185" s="24" t="s">
        <v>3</v>
      </c>
      <c r="J185" s="24" t="s">
        <v>1021</v>
      </c>
      <c r="K185" s="25">
        <v>2034</v>
      </c>
      <c r="L185" s="26">
        <v>73</v>
      </c>
      <c r="M185" s="27">
        <v>0.106</v>
      </c>
    </row>
    <row r="186" spans="1:13" ht="14.45" customHeight="1" x14ac:dyDescent="0.25">
      <c r="A186" s="23" t="s">
        <v>383</v>
      </c>
      <c r="B186" s="23" t="s">
        <v>141</v>
      </c>
      <c r="C186" s="23" t="s">
        <v>822</v>
      </c>
      <c r="D186" s="23" t="s">
        <v>205</v>
      </c>
      <c r="E186" s="23" t="s">
        <v>1003</v>
      </c>
      <c r="F186" s="23" t="s">
        <v>964</v>
      </c>
      <c r="G186" s="23" t="s">
        <v>972</v>
      </c>
      <c r="H186" s="24" t="s">
        <v>211</v>
      </c>
      <c r="I186" s="24" t="s">
        <v>3</v>
      </c>
      <c r="J186" s="24" t="s">
        <v>1021</v>
      </c>
      <c r="K186" s="25">
        <v>2036</v>
      </c>
      <c r="L186" s="26">
        <v>93</v>
      </c>
      <c r="M186" s="27">
        <v>0.106</v>
      </c>
    </row>
    <row r="187" spans="1:13" ht="14.45" customHeight="1" x14ac:dyDescent="0.25">
      <c r="A187" s="23" t="s">
        <v>383</v>
      </c>
      <c r="B187" s="23" t="s">
        <v>141</v>
      </c>
      <c r="C187" s="23" t="s">
        <v>822</v>
      </c>
      <c r="D187" s="23" t="s">
        <v>205</v>
      </c>
      <c r="E187" s="23" t="s">
        <v>1003</v>
      </c>
      <c r="F187" s="23" t="s">
        <v>964</v>
      </c>
      <c r="G187" s="23" t="s">
        <v>972</v>
      </c>
      <c r="H187" s="24" t="s">
        <v>212</v>
      </c>
      <c r="I187" s="24" t="s">
        <v>3</v>
      </c>
      <c r="J187" s="24" t="s">
        <v>1021</v>
      </c>
      <c r="K187" s="25">
        <v>2037</v>
      </c>
      <c r="L187" s="26">
        <v>144</v>
      </c>
      <c r="M187" s="27">
        <v>0.16200000000000001</v>
      </c>
    </row>
    <row r="188" spans="1:13" ht="14.45" customHeight="1" x14ac:dyDescent="0.25">
      <c r="A188" s="23" t="s">
        <v>383</v>
      </c>
      <c r="B188" s="23" t="s">
        <v>141</v>
      </c>
      <c r="C188" s="23" t="s">
        <v>822</v>
      </c>
      <c r="D188" s="23" t="s">
        <v>205</v>
      </c>
      <c r="E188" s="23" t="s">
        <v>1003</v>
      </c>
      <c r="F188" s="23" t="s">
        <v>964</v>
      </c>
      <c r="G188" s="23" t="s">
        <v>972</v>
      </c>
      <c r="H188" s="24" t="s">
        <v>213</v>
      </c>
      <c r="I188" s="24" t="s">
        <v>3</v>
      </c>
      <c r="J188" s="24" t="s">
        <v>1021</v>
      </c>
      <c r="K188" s="25">
        <v>2038</v>
      </c>
      <c r="L188" s="26">
        <v>278</v>
      </c>
      <c r="M188" s="27">
        <v>0.58599999999999997</v>
      </c>
    </row>
    <row r="189" spans="1:13" ht="14.45" customHeight="1" x14ac:dyDescent="0.25">
      <c r="A189" s="23" t="s">
        <v>383</v>
      </c>
      <c r="B189" s="23" t="s">
        <v>141</v>
      </c>
      <c r="C189" s="23" t="s">
        <v>822</v>
      </c>
      <c r="D189" s="23" t="s">
        <v>214</v>
      </c>
      <c r="E189" s="23" t="s">
        <v>1003</v>
      </c>
      <c r="F189" s="23" t="s">
        <v>964</v>
      </c>
      <c r="G189" s="23" t="s">
        <v>972</v>
      </c>
      <c r="H189" s="24" t="s">
        <v>215</v>
      </c>
      <c r="I189" s="24" t="s">
        <v>3</v>
      </c>
      <c r="J189" s="24" t="s">
        <v>1021</v>
      </c>
      <c r="K189" s="25">
        <v>2023</v>
      </c>
      <c r="L189" s="26">
        <v>231</v>
      </c>
      <c r="M189" s="27">
        <v>0.106</v>
      </c>
    </row>
    <row r="190" spans="1:13" ht="14.45" customHeight="1" x14ac:dyDescent="0.25">
      <c r="A190" s="23" t="s">
        <v>383</v>
      </c>
      <c r="B190" s="23" t="s">
        <v>141</v>
      </c>
      <c r="C190" s="23" t="s">
        <v>822</v>
      </c>
      <c r="D190" s="23" t="s">
        <v>214</v>
      </c>
      <c r="E190" s="23" t="s">
        <v>1003</v>
      </c>
      <c r="F190" s="23" t="s">
        <v>964</v>
      </c>
      <c r="G190" s="23" t="s">
        <v>972</v>
      </c>
      <c r="H190" s="24" t="s">
        <v>216</v>
      </c>
      <c r="I190" s="24" t="s">
        <v>3</v>
      </c>
      <c r="J190" s="24" t="s">
        <v>1021</v>
      </c>
      <c r="K190" s="25">
        <v>2024</v>
      </c>
      <c r="L190" s="26">
        <v>68</v>
      </c>
      <c r="M190" s="27">
        <v>0.13400000000000001</v>
      </c>
    </row>
    <row r="191" spans="1:13" ht="14.45" customHeight="1" x14ac:dyDescent="0.25">
      <c r="A191" s="23" t="s">
        <v>383</v>
      </c>
      <c r="B191" s="23" t="s">
        <v>141</v>
      </c>
      <c r="C191" s="23" t="s">
        <v>822</v>
      </c>
      <c r="D191" s="23" t="s">
        <v>214</v>
      </c>
      <c r="E191" s="23" t="s">
        <v>1003</v>
      </c>
      <c r="F191" s="23" t="s">
        <v>964</v>
      </c>
      <c r="G191" s="23" t="s">
        <v>972</v>
      </c>
      <c r="H191" s="24" t="s">
        <v>217</v>
      </c>
      <c r="I191" s="24" t="s">
        <v>3</v>
      </c>
      <c r="J191" s="24" t="s">
        <v>1021</v>
      </c>
      <c r="K191" s="25">
        <v>2028</v>
      </c>
      <c r="L191" s="26">
        <v>528</v>
      </c>
      <c r="M191" s="27">
        <v>0.17</v>
      </c>
    </row>
    <row r="192" spans="1:13" ht="14.45" customHeight="1" x14ac:dyDescent="0.25">
      <c r="A192" s="23" t="s">
        <v>383</v>
      </c>
      <c r="B192" s="23" t="s">
        <v>141</v>
      </c>
      <c r="C192" s="23" t="s">
        <v>822</v>
      </c>
      <c r="D192" s="23" t="s">
        <v>214</v>
      </c>
      <c r="E192" s="23" t="s">
        <v>1003</v>
      </c>
      <c r="F192" s="23" t="s">
        <v>964</v>
      </c>
      <c r="G192" s="23" t="s">
        <v>972</v>
      </c>
      <c r="H192" s="24" t="s">
        <v>218</v>
      </c>
      <c r="I192" s="24" t="s">
        <v>3</v>
      </c>
      <c r="J192" s="24" t="s">
        <v>1021</v>
      </c>
      <c r="K192" s="25">
        <v>2039</v>
      </c>
      <c r="L192" s="26">
        <v>2548</v>
      </c>
      <c r="M192" s="27">
        <v>3.4820000000000002</v>
      </c>
    </row>
    <row r="193" spans="1:13" ht="14.45" customHeight="1" x14ac:dyDescent="0.25">
      <c r="A193" s="23" t="s">
        <v>383</v>
      </c>
      <c r="B193" s="23" t="s">
        <v>141</v>
      </c>
      <c r="C193" s="23" t="s">
        <v>822</v>
      </c>
      <c r="D193" s="23" t="s">
        <v>2</v>
      </c>
      <c r="E193" s="23" t="s">
        <v>1003</v>
      </c>
      <c r="F193" s="23" t="s">
        <v>965</v>
      </c>
      <c r="G193" s="23" t="s">
        <v>965</v>
      </c>
      <c r="H193" s="24" t="s">
        <v>751</v>
      </c>
      <c r="I193" s="24" t="s">
        <v>752</v>
      </c>
      <c r="J193" s="24"/>
      <c r="K193" s="25">
        <v>2021</v>
      </c>
      <c r="L193" s="26" t="s">
        <v>2</v>
      </c>
      <c r="M193" s="27" t="s">
        <v>2</v>
      </c>
    </row>
    <row r="194" spans="1:13" ht="14.45" customHeight="1" x14ac:dyDescent="0.25">
      <c r="A194" s="23" t="s">
        <v>383</v>
      </c>
      <c r="B194" s="23" t="s">
        <v>141</v>
      </c>
      <c r="C194" s="23" t="s">
        <v>822</v>
      </c>
      <c r="D194" s="23" t="s">
        <v>2</v>
      </c>
      <c r="E194" s="23" t="s">
        <v>1003</v>
      </c>
      <c r="F194" s="23" t="s">
        <v>965</v>
      </c>
      <c r="G194" s="23" t="s">
        <v>965</v>
      </c>
      <c r="H194" s="24" t="s">
        <v>760</v>
      </c>
      <c r="I194" s="24" t="s">
        <v>753</v>
      </c>
      <c r="J194" s="24"/>
      <c r="K194" s="25">
        <v>2021</v>
      </c>
      <c r="L194" s="26" t="s">
        <v>2</v>
      </c>
      <c r="M194" s="27" t="s">
        <v>2</v>
      </c>
    </row>
    <row r="195" spans="1:13" ht="14.45" customHeight="1" x14ac:dyDescent="0.25">
      <c r="A195" s="23" t="s">
        <v>383</v>
      </c>
      <c r="B195" s="23" t="s">
        <v>141</v>
      </c>
      <c r="C195" s="23" t="s">
        <v>822</v>
      </c>
      <c r="D195" s="23" t="s">
        <v>2</v>
      </c>
      <c r="E195" s="23" t="s">
        <v>1003</v>
      </c>
      <c r="F195" s="23" t="s">
        <v>965</v>
      </c>
      <c r="G195" s="23" t="s">
        <v>965</v>
      </c>
      <c r="H195" s="24" t="s">
        <v>761</v>
      </c>
      <c r="I195" s="24" t="s">
        <v>754</v>
      </c>
      <c r="J195" s="24"/>
      <c r="K195" s="25">
        <v>2021</v>
      </c>
      <c r="L195" s="26" t="s">
        <v>2</v>
      </c>
      <c r="M195" s="27" t="s">
        <v>2</v>
      </c>
    </row>
    <row r="196" spans="1:13" ht="14.45" customHeight="1" x14ac:dyDescent="0.25">
      <c r="A196" s="23" t="s">
        <v>383</v>
      </c>
      <c r="B196" s="23" t="s">
        <v>141</v>
      </c>
      <c r="C196" s="23" t="s">
        <v>822</v>
      </c>
      <c r="D196" s="23" t="s">
        <v>2</v>
      </c>
      <c r="E196" s="23" t="s">
        <v>1003</v>
      </c>
      <c r="F196" s="23" t="s">
        <v>965</v>
      </c>
      <c r="G196" s="23" t="s">
        <v>965</v>
      </c>
      <c r="H196" s="24" t="s">
        <v>762</v>
      </c>
      <c r="I196" s="24" t="s">
        <v>755</v>
      </c>
      <c r="J196" s="24"/>
      <c r="K196" s="25">
        <v>2021</v>
      </c>
      <c r="L196" s="26" t="s">
        <v>2</v>
      </c>
      <c r="M196" s="27" t="s">
        <v>2</v>
      </c>
    </row>
    <row r="197" spans="1:13" ht="14.45" customHeight="1" x14ac:dyDescent="0.25">
      <c r="A197" s="23" t="s">
        <v>383</v>
      </c>
      <c r="B197" s="23" t="s">
        <v>141</v>
      </c>
      <c r="C197" s="23" t="s">
        <v>822</v>
      </c>
      <c r="D197" s="23" t="s">
        <v>2</v>
      </c>
      <c r="E197" s="23" t="s">
        <v>1003</v>
      </c>
      <c r="F197" s="23" t="s">
        <v>965</v>
      </c>
      <c r="G197" s="23" t="s">
        <v>965</v>
      </c>
      <c r="H197" s="24" t="s">
        <v>763</v>
      </c>
      <c r="I197" s="24" t="s">
        <v>756</v>
      </c>
      <c r="J197" s="24"/>
      <c r="K197" s="25">
        <v>2021</v>
      </c>
      <c r="L197" s="26" t="s">
        <v>2</v>
      </c>
      <c r="M197" s="27" t="s">
        <v>2</v>
      </c>
    </row>
    <row r="198" spans="1:13" ht="14.45" customHeight="1" x14ac:dyDescent="0.25">
      <c r="A198" s="23" t="s">
        <v>383</v>
      </c>
      <c r="B198" s="23" t="s">
        <v>141</v>
      </c>
      <c r="C198" s="23" t="s">
        <v>822</v>
      </c>
      <c r="D198" s="23" t="s">
        <v>2</v>
      </c>
      <c r="E198" s="23" t="s">
        <v>1003</v>
      </c>
      <c r="F198" s="23" t="s">
        <v>9</v>
      </c>
      <c r="G198" s="23" t="s">
        <v>985</v>
      </c>
      <c r="H198" s="24" t="s">
        <v>764</v>
      </c>
      <c r="I198" s="24" t="s">
        <v>757</v>
      </c>
      <c r="J198" s="24" t="s">
        <v>1097</v>
      </c>
      <c r="K198" s="25">
        <v>2021</v>
      </c>
      <c r="L198" s="26" t="s">
        <v>2</v>
      </c>
      <c r="M198" s="27" t="s">
        <v>2</v>
      </c>
    </row>
    <row r="199" spans="1:13" ht="14.45" customHeight="1" x14ac:dyDescent="0.25">
      <c r="A199" s="23" t="s">
        <v>383</v>
      </c>
      <c r="B199" s="23" t="s">
        <v>141</v>
      </c>
      <c r="C199" s="23" t="s">
        <v>822</v>
      </c>
      <c r="D199" s="23" t="s">
        <v>2</v>
      </c>
      <c r="E199" s="23" t="s">
        <v>1003</v>
      </c>
      <c r="F199" s="23" t="s">
        <v>9</v>
      </c>
      <c r="G199" s="23" t="s">
        <v>985</v>
      </c>
      <c r="H199" s="24" t="s">
        <v>765</v>
      </c>
      <c r="I199" s="24" t="s">
        <v>1062</v>
      </c>
      <c r="J199" s="24" t="s">
        <v>1061</v>
      </c>
      <c r="K199" s="25">
        <v>2030</v>
      </c>
      <c r="L199" s="26" t="s">
        <v>2</v>
      </c>
      <c r="M199" s="27" t="s">
        <v>2</v>
      </c>
    </row>
    <row r="200" spans="1:13" ht="14.45" customHeight="1" x14ac:dyDescent="0.25">
      <c r="A200" s="23" t="s">
        <v>383</v>
      </c>
      <c r="B200" s="23" t="s">
        <v>141</v>
      </c>
      <c r="C200" s="23" t="s">
        <v>822</v>
      </c>
      <c r="D200" s="23" t="s">
        <v>2</v>
      </c>
      <c r="E200" s="23" t="s">
        <v>1003</v>
      </c>
      <c r="F200" s="23" t="s">
        <v>965</v>
      </c>
      <c r="G200" s="23" t="s">
        <v>965</v>
      </c>
      <c r="H200" s="24" t="s">
        <v>766</v>
      </c>
      <c r="I200" s="24" t="s">
        <v>758</v>
      </c>
      <c r="J200" s="24"/>
      <c r="K200" s="25">
        <v>2030</v>
      </c>
      <c r="L200" s="26" t="s">
        <v>2</v>
      </c>
      <c r="M200" s="27" t="s">
        <v>2</v>
      </c>
    </row>
    <row r="201" spans="1:13" ht="14.45" customHeight="1" x14ac:dyDescent="0.25">
      <c r="A201" s="23" t="s">
        <v>383</v>
      </c>
      <c r="B201" s="23" t="s">
        <v>141</v>
      </c>
      <c r="C201" s="23" t="s">
        <v>822</v>
      </c>
      <c r="D201" s="23" t="s">
        <v>2</v>
      </c>
      <c r="E201" s="23" t="s">
        <v>1003</v>
      </c>
      <c r="F201" s="23" t="s">
        <v>9</v>
      </c>
      <c r="G201" s="23" t="s">
        <v>985</v>
      </c>
      <c r="H201" s="24" t="s">
        <v>767</v>
      </c>
      <c r="I201" s="24" t="s">
        <v>759</v>
      </c>
      <c r="J201" s="24" t="s">
        <v>1091</v>
      </c>
      <c r="K201" s="25">
        <v>2030</v>
      </c>
      <c r="L201" s="26" t="s">
        <v>2</v>
      </c>
      <c r="M201" s="27" t="s">
        <v>2</v>
      </c>
    </row>
    <row r="202" spans="1:13" ht="14.45" customHeight="1" x14ac:dyDescent="0.25">
      <c r="A202" s="23" t="s">
        <v>383</v>
      </c>
      <c r="B202" s="23" t="s">
        <v>141</v>
      </c>
      <c r="C202" s="23" t="s">
        <v>823</v>
      </c>
      <c r="D202" s="23" t="s">
        <v>2</v>
      </c>
      <c r="E202" s="23" t="s">
        <v>1005</v>
      </c>
      <c r="F202" s="23" t="s">
        <v>964</v>
      </c>
      <c r="G202" s="23" t="s">
        <v>972</v>
      </c>
      <c r="H202" s="24" t="s">
        <v>219</v>
      </c>
      <c r="I202" s="24" t="s">
        <v>806</v>
      </c>
      <c r="J202" s="24" t="s">
        <v>1021</v>
      </c>
      <c r="K202" s="25">
        <v>2019</v>
      </c>
      <c r="L202" s="26">
        <v>1125</v>
      </c>
      <c r="M202" s="27" t="s">
        <v>2</v>
      </c>
    </row>
    <row r="203" spans="1:13" ht="14.45" customHeight="1" x14ac:dyDescent="0.25">
      <c r="A203" s="23" t="s">
        <v>383</v>
      </c>
      <c r="B203" s="23" t="s">
        <v>141</v>
      </c>
      <c r="C203" s="23" t="s">
        <v>823</v>
      </c>
      <c r="D203" s="23" t="s">
        <v>2</v>
      </c>
      <c r="E203" s="23" t="s">
        <v>1005</v>
      </c>
      <c r="F203" s="23" t="s">
        <v>964</v>
      </c>
      <c r="G203" s="23" t="s">
        <v>972</v>
      </c>
      <c r="H203" s="24" t="s">
        <v>220</v>
      </c>
      <c r="I203" s="23" t="s">
        <v>933</v>
      </c>
      <c r="J203" s="23" t="s">
        <v>1021</v>
      </c>
      <c r="K203" s="25" t="s">
        <v>2</v>
      </c>
      <c r="L203" s="26">
        <v>150</v>
      </c>
      <c r="M203" s="27" t="s">
        <v>2</v>
      </c>
    </row>
    <row r="204" spans="1:13" ht="14.45" customHeight="1" x14ac:dyDescent="0.25">
      <c r="A204" s="23" t="s">
        <v>383</v>
      </c>
      <c r="B204" s="23" t="s">
        <v>141</v>
      </c>
      <c r="C204" s="23" t="s">
        <v>823</v>
      </c>
      <c r="D204" s="23" t="s">
        <v>2</v>
      </c>
      <c r="E204" s="23" t="s">
        <v>1005</v>
      </c>
      <c r="F204" s="23" t="s">
        <v>964</v>
      </c>
      <c r="G204" s="23" t="s">
        <v>972</v>
      </c>
      <c r="H204" s="24" t="s">
        <v>221</v>
      </c>
      <c r="I204" s="23" t="s">
        <v>934</v>
      </c>
      <c r="J204" s="23" t="s">
        <v>1021</v>
      </c>
      <c r="K204" s="25" t="s">
        <v>2</v>
      </c>
      <c r="L204" s="26">
        <v>320</v>
      </c>
      <c r="M204" s="27">
        <v>0.25</v>
      </c>
    </row>
    <row r="205" spans="1:13" ht="14.45" customHeight="1" x14ac:dyDescent="0.25">
      <c r="A205" s="23" t="s">
        <v>383</v>
      </c>
      <c r="B205" s="23" t="s">
        <v>141</v>
      </c>
      <c r="C205" s="23" t="s">
        <v>823</v>
      </c>
      <c r="D205" s="23" t="s">
        <v>2</v>
      </c>
      <c r="E205" s="23" t="s">
        <v>1005</v>
      </c>
      <c r="F205" s="23" t="s">
        <v>964</v>
      </c>
      <c r="G205" s="23" t="s">
        <v>972</v>
      </c>
      <c r="H205" s="24" t="s">
        <v>222</v>
      </c>
      <c r="I205" s="23" t="s">
        <v>935</v>
      </c>
      <c r="J205" s="23" t="s">
        <v>1021</v>
      </c>
      <c r="K205" s="25" t="s">
        <v>2</v>
      </c>
      <c r="L205" s="26">
        <v>1000</v>
      </c>
      <c r="M205" s="27">
        <v>0.2</v>
      </c>
    </row>
    <row r="206" spans="1:13" ht="14.45" customHeight="1" x14ac:dyDescent="0.25">
      <c r="A206" s="23" t="s">
        <v>383</v>
      </c>
      <c r="B206" s="23" t="s">
        <v>141</v>
      </c>
      <c r="C206" s="23" t="s">
        <v>823</v>
      </c>
      <c r="D206" s="23" t="s">
        <v>2</v>
      </c>
      <c r="E206" s="23" t="s">
        <v>1005</v>
      </c>
      <c r="F206" s="23" t="s">
        <v>964</v>
      </c>
      <c r="G206" s="23" t="s">
        <v>972</v>
      </c>
      <c r="H206" s="24" t="s">
        <v>223</v>
      </c>
      <c r="I206" s="23" t="s">
        <v>936</v>
      </c>
      <c r="J206" s="24" t="s">
        <v>1054</v>
      </c>
      <c r="K206" s="25" t="s">
        <v>2</v>
      </c>
      <c r="L206" s="26">
        <v>2400</v>
      </c>
      <c r="M206" s="27" t="s">
        <v>2</v>
      </c>
    </row>
    <row r="207" spans="1:13" ht="14.45" customHeight="1" x14ac:dyDescent="0.25">
      <c r="A207" s="23" t="s">
        <v>383</v>
      </c>
      <c r="B207" s="23" t="s">
        <v>141</v>
      </c>
      <c r="C207" s="23" t="s">
        <v>823</v>
      </c>
      <c r="D207" s="23" t="s">
        <v>2</v>
      </c>
      <c r="E207" s="23" t="s">
        <v>1005</v>
      </c>
      <c r="F207" s="23" t="s">
        <v>964</v>
      </c>
      <c r="G207" s="23" t="s">
        <v>972</v>
      </c>
      <c r="H207" s="24" t="s">
        <v>224</v>
      </c>
      <c r="I207" s="23" t="s">
        <v>937</v>
      </c>
      <c r="J207" s="23" t="s">
        <v>1021</v>
      </c>
      <c r="K207" s="25" t="s">
        <v>2</v>
      </c>
      <c r="L207" s="26">
        <v>180</v>
      </c>
      <c r="M207" s="27">
        <v>0.2</v>
      </c>
    </row>
    <row r="208" spans="1:13" ht="14.45" customHeight="1" x14ac:dyDescent="0.25">
      <c r="A208" s="23" t="s">
        <v>383</v>
      </c>
      <c r="B208" s="23" t="s">
        <v>141</v>
      </c>
      <c r="C208" s="23" t="s">
        <v>823</v>
      </c>
      <c r="D208" s="23" t="s">
        <v>2</v>
      </c>
      <c r="E208" s="23" t="s">
        <v>1005</v>
      </c>
      <c r="F208" s="23" t="s">
        <v>964</v>
      </c>
      <c r="G208" s="23" t="s">
        <v>972</v>
      </c>
      <c r="H208" s="24" t="s">
        <v>225</v>
      </c>
      <c r="I208" s="23" t="s">
        <v>938</v>
      </c>
      <c r="J208" s="23" t="s">
        <v>1041</v>
      </c>
      <c r="K208" s="25" t="s">
        <v>2</v>
      </c>
      <c r="L208" s="26">
        <v>468</v>
      </c>
      <c r="M208" s="27">
        <v>0.04</v>
      </c>
    </row>
    <row r="209" spans="1:13" ht="14.45" customHeight="1" x14ac:dyDescent="0.25">
      <c r="A209" s="23" t="s">
        <v>383</v>
      </c>
      <c r="B209" s="23" t="s">
        <v>141</v>
      </c>
      <c r="C209" s="23" t="s">
        <v>823</v>
      </c>
      <c r="D209" s="23" t="s">
        <v>2</v>
      </c>
      <c r="E209" s="23" t="s">
        <v>1005</v>
      </c>
      <c r="F209" s="23" t="s">
        <v>964</v>
      </c>
      <c r="G209" s="23" t="s">
        <v>972</v>
      </c>
      <c r="H209" s="24" t="s">
        <v>226</v>
      </c>
      <c r="I209" s="23" t="s">
        <v>939</v>
      </c>
      <c r="J209" s="23" t="s">
        <v>1021</v>
      </c>
      <c r="K209" s="25" t="s">
        <v>2</v>
      </c>
      <c r="L209" s="26">
        <f>90*12</f>
        <v>1080</v>
      </c>
      <c r="M209" s="27">
        <v>0.04</v>
      </c>
    </row>
    <row r="210" spans="1:13" ht="14.45" customHeight="1" x14ac:dyDescent="0.25">
      <c r="A210" s="23" t="s">
        <v>383</v>
      </c>
      <c r="B210" s="23" t="s">
        <v>141</v>
      </c>
      <c r="C210" s="23" t="s">
        <v>823</v>
      </c>
      <c r="D210" s="23" t="s">
        <v>2</v>
      </c>
      <c r="E210" s="23" t="s">
        <v>1005</v>
      </c>
      <c r="F210" s="23" t="s">
        <v>964</v>
      </c>
      <c r="G210" s="23" t="s">
        <v>972</v>
      </c>
      <c r="H210" s="24" t="s">
        <v>227</v>
      </c>
      <c r="I210" s="23" t="s">
        <v>940</v>
      </c>
      <c r="J210" s="23" t="s">
        <v>1041</v>
      </c>
      <c r="K210" s="25" t="s">
        <v>2</v>
      </c>
      <c r="L210" s="26">
        <f>27*12</f>
        <v>324</v>
      </c>
      <c r="M210" s="27">
        <v>0.03</v>
      </c>
    </row>
    <row r="211" spans="1:13" ht="14.45" customHeight="1" x14ac:dyDescent="0.25">
      <c r="A211" s="23" t="s">
        <v>383</v>
      </c>
      <c r="B211" s="23" t="s">
        <v>141</v>
      </c>
      <c r="C211" s="23" t="s">
        <v>823</v>
      </c>
      <c r="D211" s="23" t="s">
        <v>2</v>
      </c>
      <c r="E211" s="23" t="s">
        <v>1005</v>
      </c>
      <c r="F211" s="23" t="s">
        <v>964</v>
      </c>
      <c r="G211" s="23" t="s">
        <v>972</v>
      </c>
      <c r="H211" s="24" t="s">
        <v>228</v>
      </c>
      <c r="I211" s="23" t="s">
        <v>941</v>
      </c>
      <c r="J211" s="23" t="s">
        <v>1032</v>
      </c>
      <c r="K211" s="25" t="s">
        <v>2</v>
      </c>
      <c r="L211" s="26">
        <f>540*12</f>
        <v>6480</v>
      </c>
      <c r="M211" s="27" t="s">
        <v>2</v>
      </c>
    </row>
    <row r="212" spans="1:13" ht="14.45" customHeight="1" x14ac:dyDescent="0.25">
      <c r="A212" s="23" t="s">
        <v>383</v>
      </c>
      <c r="B212" s="23" t="s">
        <v>141</v>
      </c>
      <c r="C212" s="23" t="s">
        <v>823</v>
      </c>
      <c r="D212" s="23" t="s">
        <v>2</v>
      </c>
      <c r="E212" s="23" t="s">
        <v>1005</v>
      </c>
      <c r="F212" s="23" t="s">
        <v>964</v>
      </c>
      <c r="G212" s="23" t="s">
        <v>972</v>
      </c>
      <c r="H212" s="24" t="s">
        <v>229</v>
      </c>
      <c r="I212" s="23" t="s">
        <v>942</v>
      </c>
      <c r="J212" s="23" t="s">
        <v>1020</v>
      </c>
      <c r="K212" s="25" t="s">
        <v>2</v>
      </c>
      <c r="L212" s="26">
        <v>2560</v>
      </c>
      <c r="M212" s="27">
        <v>1.6</v>
      </c>
    </row>
    <row r="213" spans="1:13" ht="14.45" customHeight="1" x14ac:dyDescent="0.25">
      <c r="A213" s="23" t="s">
        <v>383</v>
      </c>
      <c r="B213" s="23" t="s">
        <v>141</v>
      </c>
      <c r="C213" s="23" t="s">
        <v>823</v>
      </c>
      <c r="D213" s="23" t="s">
        <v>2</v>
      </c>
      <c r="E213" s="23" t="s">
        <v>1005</v>
      </c>
      <c r="F213" s="23" t="s">
        <v>964</v>
      </c>
      <c r="G213" s="23" t="s">
        <v>976</v>
      </c>
      <c r="H213" s="24" t="s">
        <v>230</v>
      </c>
      <c r="I213" s="23" t="s">
        <v>943</v>
      </c>
      <c r="J213" s="23" t="s">
        <v>1044</v>
      </c>
      <c r="K213" s="25" t="s">
        <v>2</v>
      </c>
      <c r="L213" s="26">
        <v>3750</v>
      </c>
      <c r="M213" s="27">
        <v>3</v>
      </c>
    </row>
    <row r="214" spans="1:13" ht="14.45" customHeight="1" x14ac:dyDescent="0.25">
      <c r="A214" s="23" t="s">
        <v>383</v>
      </c>
      <c r="B214" s="23" t="s">
        <v>141</v>
      </c>
      <c r="C214" s="23" t="s">
        <v>823</v>
      </c>
      <c r="D214" s="23" t="s">
        <v>2</v>
      </c>
      <c r="E214" s="23" t="s">
        <v>1005</v>
      </c>
      <c r="F214" s="23" t="s">
        <v>964</v>
      </c>
      <c r="G214" s="23" t="s">
        <v>972</v>
      </c>
      <c r="H214" s="24" t="s">
        <v>848</v>
      </c>
      <c r="I214" s="23" t="s">
        <v>854</v>
      </c>
      <c r="J214" s="23" t="s">
        <v>1023</v>
      </c>
      <c r="K214" s="25">
        <v>2017</v>
      </c>
      <c r="L214" s="26">
        <v>500</v>
      </c>
      <c r="M214" s="27" t="s">
        <v>2</v>
      </c>
    </row>
    <row r="215" spans="1:13" ht="14.45" customHeight="1" x14ac:dyDescent="0.25">
      <c r="A215" s="23" t="s">
        <v>383</v>
      </c>
      <c r="B215" s="23" t="s">
        <v>141</v>
      </c>
      <c r="C215" s="23" t="s">
        <v>823</v>
      </c>
      <c r="D215" s="23" t="s">
        <v>2</v>
      </c>
      <c r="E215" s="23" t="s">
        <v>1005</v>
      </c>
      <c r="F215" s="23" t="s">
        <v>964</v>
      </c>
      <c r="G215" s="23" t="s">
        <v>972</v>
      </c>
      <c r="H215" s="24" t="s">
        <v>849</v>
      </c>
      <c r="I215" s="23" t="s">
        <v>855</v>
      </c>
      <c r="J215" s="23" t="s">
        <v>1020</v>
      </c>
      <c r="K215" s="25">
        <v>2017</v>
      </c>
      <c r="L215" s="26">
        <v>1250</v>
      </c>
      <c r="M215" s="27" t="s">
        <v>2</v>
      </c>
    </row>
    <row r="216" spans="1:13" ht="14.45" customHeight="1" x14ac:dyDescent="0.25">
      <c r="A216" s="23" t="s">
        <v>383</v>
      </c>
      <c r="B216" s="23" t="s">
        <v>141</v>
      </c>
      <c r="C216" s="23" t="s">
        <v>823</v>
      </c>
      <c r="D216" s="23" t="s">
        <v>2</v>
      </c>
      <c r="E216" s="23" t="s">
        <v>1005</v>
      </c>
      <c r="F216" s="23" t="s">
        <v>965</v>
      </c>
      <c r="G216" s="23" t="s">
        <v>965</v>
      </c>
      <c r="H216" s="24" t="s">
        <v>850</v>
      </c>
      <c r="I216" s="23" t="s">
        <v>856</v>
      </c>
      <c r="J216" s="23"/>
      <c r="K216" s="25" t="s">
        <v>2</v>
      </c>
      <c r="L216" s="26" t="s">
        <v>2</v>
      </c>
      <c r="M216" s="27" t="s">
        <v>2</v>
      </c>
    </row>
    <row r="217" spans="1:13" ht="14.45" customHeight="1" x14ac:dyDescent="0.25">
      <c r="A217" s="23" t="s">
        <v>383</v>
      </c>
      <c r="B217" s="23" t="s">
        <v>141</v>
      </c>
      <c r="C217" s="23" t="s">
        <v>823</v>
      </c>
      <c r="D217" s="23" t="s">
        <v>2</v>
      </c>
      <c r="E217" s="23" t="s">
        <v>1005</v>
      </c>
      <c r="F217" s="23" t="s">
        <v>964</v>
      </c>
      <c r="G217" s="23" t="s">
        <v>976</v>
      </c>
      <c r="H217" s="24" t="s">
        <v>851</v>
      </c>
      <c r="I217" s="23" t="s">
        <v>856</v>
      </c>
      <c r="J217" s="24" t="s">
        <v>1044</v>
      </c>
      <c r="K217" s="25" t="s">
        <v>2</v>
      </c>
      <c r="L217" s="26" t="s">
        <v>2</v>
      </c>
      <c r="M217" s="27" t="s">
        <v>2</v>
      </c>
    </row>
    <row r="218" spans="1:13" ht="14.45" customHeight="1" x14ac:dyDescent="0.25">
      <c r="A218" s="23" t="s">
        <v>383</v>
      </c>
      <c r="B218" s="23" t="s">
        <v>141</v>
      </c>
      <c r="C218" s="23" t="s">
        <v>823</v>
      </c>
      <c r="D218" s="23" t="s">
        <v>2</v>
      </c>
      <c r="E218" s="23" t="s">
        <v>1005</v>
      </c>
      <c r="F218" s="23" t="s">
        <v>9</v>
      </c>
      <c r="G218" s="23" t="s">
        <v>985</v>
      </c>
      <c r="H218" s="24" t="s">
        <v>852</v>
      </c>
      <c r="I218" s="23" t="s">
        <v>857</v>
      </c>
      <c r="J218" s="24" t="s">
        <v>1067</v>
      </c>
      <c r="K218" s="25" t="s">
        <v>2</v>
      </c>
      <c r="L218" s="26" t="s">
        <v>2</v>
      </c>
      <c r="M218" s="27" t="s">
        <v>2</v>
      </c>
    </row>
    <row r="219" spans="1:13" ht="14.45" customHeight="1" x14ac:dyDescent="0.25">
      <c r="A219" s="23" t="s">
        <v>383</v>
      </c>
      <c r="B219" s="23" t="s">
        <v>141</v>
      </c>
      <c r="C219" s="23" t="s">
        <v>823</v>
      </c>
      <c r="D219" s="23" t="s">
        <v>2</v>
      </c>
      <c r="E219" s="23" t="s">
        <v>1005</v>
      </c>
      <c r="F219" s="23" t="s">
        <v>965</v>
      </c>
      <c r="G219" s="23" t="s">
        <v>965</v>
      </c>
      <c r="H219" s="24" t="s">
        <v>853</v>
      </c>
      <c r="I219" s="23" t="s">
        <v>858</v>
      </c>
      <c r="J219" s="23"/>
      <c r="K219" s="25" t="s">
        <v>2</v>
      </c>
      <c r="L219" s="26" t="s">
        <v>2</v>
      </c>
      <c r="M219" s="27" t="s">
        <v>2</v>
      </c>
    </row>
    <row r="220" spans="1:13" ht="14.45" customHeight="1" x14ac:dyDescent="0.25">
      <c r="A220" s="23" t="s">
        <v>376</v>
      </c>
      <c r="B220" s="23" t="s">
        <v>97</v>
      </c>
      <c r="C220" s="23" t="s">
        <v>810</v>
      </c>
      <c r="D220" s="23" t="s">
        <v>2</v>
      </c>
      <c r="E220" s="23" t="s">
        <v>1006</v>
      </c>
      <c r="F220" s="23" t="s">
        <v>964</v>
      </c>
      <c r="G220" s="23" t="s">
        <v>975</v>
      </c>
      <c r="H220" s="24" t="s">
        <v>98</v>
      </c>
      <c r="I220" s="24" t="s">
        <v>495</v>
      </c>
      <c r="J220" s="24" t="s">
        <v>1096</v>
      </c>
      <c r="K220" s="25">
        <v>2020</v>
      </c>
      <c r="L220" s="26">
        <v>65000</v>
      </c>
      <c r="M220" s="27">
        <v>0</v>
      </c>
    </row>
    <row r="221" spans="1:13" ht="14.45" customHeight="1" x14ac:dyDescent="0.25">
      <c r="A221" s="23" t="s">
        <v>376</v>
      </c>
      <c r="B221" s="23" t="s">
        <v>97</v>
      </c>
      <c r="C221" s="23" t="s">
        <v>810</v>
      </c>
      <c r="D221" s="23" t="s">
        <v>2</v>
      </c>
      <c r="E221" s="23" t="s">
        <v>1006</v>
      </c>
      <c r="F221" s="23" t="s">
        <v>9</v>
      </c>
      <c r="G221" s="23" t="s">
        <v>985</v>
      </c>
      <c r="H221" s="24" t="s">
        <v>99</v>
      </c>
      <c r="I221" s="24" t="s">
        <v>612</v>
      </c>
      <c r="J221" s="24" t="s">
        <v>1058</v>
      </c>
      <c r="K221" s="25">
        <v>2022</v>
      </c>
      <c r="L221" s="26" t="s">
        <v>2</v>
      </c>
      <c r="M221" s="27">
        <v>0.03</v>
      </c>
    </row>
    <row r="222" spans="1:13" ht="14.45" customHeight="1" x14ac:dyDescent="0.25">
      <c r="A222" s="23" t="s">
        <v>376</v>
      </c>
      <c r="B222" s="23" t="s">
        <v>97</v>
      </c>
      <c r="C222" s="23" t="s">
        <v>810</v>
      </c>
      <c r="D222" s="23" t="s">
        <v>2</v>
      </c>
      <c r="E222" s="23" t="s">
        <v>1006</v>
      </c>
      <c r="F222" s="23" t="s">
        <v>964</v>
      </c>
      <c r="G222" s="23" t="s">
        <v>972</v>
      </c>
      <c r="H222" s="24" t="s">
        <v>100</v>
      </c>
      <c r="I222" s="24" t="s">
        <v>496</v>
      </c>
      <c r="J222" s="24" t="s">
        <v>1033</v>
      </c>
      <c r="K222" s="25">
        <v>2020</v>
      </c>
      <c r="L222" s="26">
        <v>12300</v>
      </c>
      <c r="M222" s="27">
        <v>0.4</v>
      </c>
    </row>
    <row r="223" spans="1:13" ht="14.45" customHeight="1" x14ac:dyDescent="0.25">
      <c r="A223" s="23" t="s">
        <v>376</v>
      </c>
      <c r="B223" s="23" t="s">
        <v>97</v>
      </c>
      <c r="C223" s="23" t="s">
        <v>810</v>
      </c>
      <c r="D223" s="23" t="s">
        <v>2</v>
      </c>
      <c r="E223" s="23" t="s">
        <v>1006</v>
      </c>
      <c r="F223" s="23" t="s">
        <v>964</v>
      </c>
      <c r="G223" s="23" t="s">
        <v>972</v>
      </c>
      <c r="H223" s="24" t="s">
        <v>494</v>
      </c>
      <c r="I223" s="24" t="s">
        <v>497</v>
      </c>
      <c r="J223" s="24" t="s">
        <v>1020</v>
      </c>
      <c r="K223" s="25" t="s">
        <v>2</v>
      </c>
      <c r="L223" s="26" t="s">
        <v>2</v>
      </c>
      <c r="M223" s="27">
        <v>1.25</v>
      </c>
    </row>
    <row r="224" spans="1:13" ht="14.45" customHeight="1" x14ac:dyDescent="0.25">
      <c r="A224" s="23" t="s">
        <v>376</v>
      </c>
      <c r="B224" s="23" t="s">
        <v>97</v>
      </c>
      <c r="C224" s="23" t="s">
        <v>810</v>
      </c>
      <c r="D224" s="23" t="s">
        <v>2</v>
      </c>
      <c r="E224" s="23" t="s">
        <v>1006</v>
      </c>
      <c r="F224" s="23" t="s">
        <v>964</v>
      </c>
      <c r="G224" s="23" t="s">
        <v>972</v>
      </c>
      <c r="H224" s="24" t="s">
        <v>493</v>
      </c>
      <c r="I224" s="24" t="s">
        <v>613</v>
      </c>
      <c r="J224" s="24" t="s">
        <v>1034</v>
      </c>
      <c r="K224" s="25" t="s">
        <v>2</v>
      </c>
      <c r="L224" s="26" t="s">
        <v>2</v>
      </c>
      <c r="M224" s="27">
        <v>0.1</v>
      </c>
    </row>
    <row r="225" spans="1:13" ht="14.45" customHeight="1" x14ac:dyDescent="0.25">
      <c r="A225" s="23" t="s">
        <v>378</v>
      </c>
      <c r="B225" s="23" t="s">
        <v>36</v>
      </c>
      <c r="C225" s="23" t="s">
        <v>37</v>
      </c>
      <c r="D225" s="23" t="s">
        <v>868</v>
      </c>
      <c r="E225" s="23" t="s">
        <v>1007</v>
      </c>
      <c r="F225" s="23" t="s">
        <v>964</v>
      </c>
      <c r="G225" s="23" t="s">
        <v>972</v>
      </c>
      <c r="H225" s="24" t="s">
        <v>38</v>
      </c>
      <c r="I225" s="24" t="s">
        <v>614</v>
      </c>
      <c r="J225" s="24" t="s">
        <v>1021</v>
      </c>
      <c r="K225" s="25">
        <v>2020</v>
      </c>
      <c r="L225" s="26">
        <v>1610</v>
      </c>
      <c r="M225" s="27">
        <v>3.38</v>
      </c>
    </row>
    <row r="226" spans="1:13" ht="14.45" customHeight="1" x14ac:dyDescent="0.25">
      <c r="A226" s="23" t="s">
        <v>378</v>
      </c>
      <c r="B226" s="23" t="s">
        <v>36</v>
      </c>
      <c r="C226" s="23" t="s">
        <v>37</v>
      </c>
      <c r="D226" s="23" t="s">
        <v>868</v>
      </c>
      <c r="E226" s="23" t="s">
        <v>1007</v>
      </c>
      <c r="F226" s="23" t="s">
        <v>964</v>
      </c>
      <c r="G226" s="23" t="s">
        <v>972</v>
      </c>
      <c r="H226" s="24" t="s">
        <v>39</v>
      </c>
      <c r="I226" s="24" t="s">
        <v>505</v>
      </c>
      <c r="J226" s="24" t="s">
        <v>1035</v>
      </c>
      <c r="K226" s="25">
        <v>2020</v>
      </c>
      <c r="L226" s="26">
        <v>630</v>
      </c>
      <c r="M226" s="27">
        <v>2.9</v>
      </c>
    </row>
    <row r="227" spans="1:13" ht="14.45" customHeight="1" x14ac:dyDescent="0.25">
      <c r="A227" s="23" t="s">
        <v>378</v>
      </c>
      <c r="B227" s="23" t="s">
        <v>36</v>
      </c>
      <c r="C227" s="23" t="s">
        <v>37</v>
      </c>
      <c r="D227" s="23" t="s">
        <v>868</v>
      </c>
      <c r="E227" s="23" t="s">
        <v>1007</v>
      </c>
      <c r="F227" s="23" t="s">
        <v>964</v>
      </c>
      <c r="G227" s="23" t="s">
        <v>972</v>
      </c>
      <c r="H227" s="24" t="s">
        <v>40</v>
      </c>
      <c r="I227" s="24" t="s">
        <v>615</v>
      </c>
      <c r="J227" s="24" t="s">
        <v>1021</v>
      </c>
      <c r="K227" s="25">
        <v>2030</v>
      </c>
      <c r="L227" s="26">
        <v>5090</v>
      </c>
      <c r="M227" s="27">
        <v>6.4</v>
      </c>
    </row>
    <row r="228" spans="1:13" ht="14.45" customHeight="1" x14ac:dyDescent="0.25">
      <c r="A228" s="23" t="s">
        <v>378</v>
      </c>
      <c r="B228" s="23" t="s">
        <v>36</v>
      </c>
      <c r="C228" s="23" t="s">
        <v>37</v>
      </c>
      <c r="D228" s="23" t="s">
        <v>868</v>
      </c>
      <c r="E228" s="23" t="s">
        <v>1007</v>
      </c>
      <c r="F228" s="23" t="s">
        <v>964</v>
      </c>
      <c r="G228" s="23" t="s">
        <v>972</v>
      </c>
      <c r="H228" s="24" t="s">
        <v>41</v>
      </c>
      <c r="I228" s="24" t="s">
        <v>616</v>
      </c>
      <c r="J228" s="24" t="s">
        <v>1022</v>
      </c>
      <c r="K228" s="25">
        <v>2025</v>
      </c>
      <c r="L228" s="26">
        <v>3610</v>
      </c>
      <c r="M228" s="27" t="s">
        <v>2</v>
      </c>
    </row>
    <row r="229" spans="1:13" ht="14.45" customHeight="1" x14ac:dyDescent="0.25">
      <c r="A229" s="23" t="s">
        <v>378</v>
      </c>
      <c r="B229" s="23" t="s">
        <v>36</v>
      </c>
      <c r="C229" s="23" t="s">
        <v>37</v>
      </c>
      <c r="D229" s="23" t="s">
        <v>870</v>
      </c>
      <c r="E229" s="23" t="s">
        <v>1007</v>
      </c>
      <c r="F229" s="23" t="s">
        <v>964</v>
      </c>
      <c r="G229" s="23" t="s">
        <v>526</v>
      </c>
      <c r="H229" s="24" t="s">
        <v>42</v>
      </c>
      <c r="I229" s="24" t="s">
        <v>617</v>
      </c>
      <c r="J229" s="24" t="s">
        <v>1080</v>
      </c>
      <c r="K229" s="25">
        <v>2031</v>
      </c>
      <c r="L229" s="26">
        <v>730</v>
      </c>
      <c r="M229" s="27">
        <v>4.5</v>
      </c>
    </row>
    <row r="230" spans="1:13" ht="14.45" customHeight="1" x14ac:dyDescent="0.25">
      <c r="A230" s="23" t="s">
        <v>378</v>
      </c>
      <c r="B230" s="23" t="s">
        <v>36</v>
      </c>
      <c r="C230" s="23" t="s">
        <v>37</v>
      </c>
      <c r="D230" s="23" t="s">
        <v>2</v>
      </c>
      <c r="E230" s="23" t="s">
        <v>1007</v>
      </c>
      <c r="F230" s="23" t="s">
        <v>964</v>
      </c>
      <c r="G230" s="23" t="s">
        <v>972</v>
      </c>
      <c r="H230" s="24" t="s">
        <v>43</v>
      </c>
      <c r="I230" s="24" t="s">
        <v>618</v>
      </c>
      <c r="J230" s="24" t="s">
        <v>1021</v>
      </c>
      <c r="K230" s="25">
        <v>2030</v>
      </c>
      <c r="L230" s="26">
        <v>1910</v>
      </c>
      <c r="M230" s="27">
        <v>1.6</v>
      </c>
    </row>
    <row r="231" spans="1:13" ht="14.45" customHeight="1" x14ac:dyDescent="0.25">
      <c r="A231" s="23" t="s">
        <v>378</v>
      </c>
      <c r="B231" s="23" t="s">
        <v>36</v>
      </c>
      <c r="C231" s="23" t="s">
        <v>37</v>
      </c>
      <c r="D231" s="23" t="s">
        <v>869</v>
      </c>
      <c r="E231" s="23" t="s">
        <v>1007</v>
      </c>
      <c r="F231" s="23" t="s">
        <v>964</v>
      </c>
      <c r="G231" s="23" t="s">
        <v>972</v>
      </c>
      <c r="H231" s="24" t="s">
        <v>44</v>
      </c>
      <c r="I231" s="24" t="s">
        <v>956</v>
      </c>
      <c r="J231" s="24" t="s">
        <v>1020</v>
      </c>
      <c r="K231" s="25">
        <v>2019</v>
      </c>
      <c r="L231" s="26">
        <v>5500</v>
      </c>
      <c r="M231" s="27" t="s">
        <v>2</v>
      </c>
    </row>
    <row r="232" spans="1:13" ht="14.45" customHeight="1" x14ac:dyDescent="0.25">
      <c r="A232" s="23" t="s">
        <v>378</v>
      </c>
      <c r="B232" s="23" t="s">
        <v>36</v>
      </c>
      <c r="C232" s="23" t="s">
        <v>37</v>
      </c>
      <c r="D232" s="23" t="s">
        <v>868</v>
      </c>
      <c r="E232" s="23" t="s">
        <v>1007</v>
      </c>
      <c r="F232" s="23" t="s">
        <v>964</v>
      </c>
      <c r="G232" s="23" t="s">
        <v>975</v>
      </c>
      <c r="H232" s="24" t="s">
        <v>45</v>
      </c>
      <c r="I232" s="24" t="s">
        <v>957</v>
      </c>
      <c r="J232" s="24" t="s">
        <v>1098</v>
      </c>
      <c r="K232" s="25">
        <v>2019</v>
      </c>
      <c r="L232" s="26">
        <v>3400</v>
      </c>
      <c r="M232" s="27" t="s">
        <v>2</v>
      </c>
    </row>
    <row r="233" spans="1:13" ht="14.45" customHeight="1" x14ac:dyDescent="0.25">
      <c r="A233" s="23" t="s">
        <v>378</v>
      </c>
      <c r="B233" s="23" t="s">
        <v>36</v>
      </c>
      <c r="C233" s="23" t="s">
        <v>37</v>
      </c>
      <c r="D233" s="23" t="s">
        <v>868</v>
      </c>
      <c r="E233" s="23" t="s">
        <v>1007</v>
      </c>
      <c r="F233" s="23" t="s">
        <v>964</v>
      </c>
      <c r="G233" s="23" t="s">
        <v>975</v>
      </c>
      <c r="H233" s="24" t="s">
        <v>506</v>
      </c>
      <c r="I233" s="24" t="s">
        <v>958</v>
      </c>
      <c r="J233" s="24" t="s">
        <v>1098</v>
      </c>
      <c r="K233" s="25" t="s">
        <v>2</v>
      </c>
      <c r="L233" s="26" t="s">
        <v>2</v>
      </c>
      <c r="M233" s="27" t="s">
        <v>2</v>
      </c>
    </row>
    <row r="234" spans="1:13" ht="14.45" customHeight="1" x14ac:dyDescent="0.25">
      <c r="A234" s="23" t="s">
        <v>378</v>
      </c>
      <c r="B234" s="23" t="s">
        <v>36</v>
      </c>
      <c r="C234" s="23" t="s">
        <v>37</v>
      </c>
      <c r="D234" s="23" t="s">
        <v>868</v>
      </c>
      <c r="E234" s="23" t="s">
        <v>1007</v>
      </c>
      <c r="F234" s="23" t="s">
        <v>964</v>
      </c>
      <c r="G234" s="23" t="s">
        <v>526</v>
      </c>
      <c r="H234" s="24" t="s">
        <v>507</v>
      </c>
      <c r="I234" s="24" t="s">
        <v>619</v>
      </c>
      <c r="J234" s="24" t="s">
        <v>1082</v>
      </c>
      <c r="K234" s="25" t="s">
        <v>508</v>
      </c>
      <c r="L234" s="26" t="s">
        <v>2</v>
      </c>
      <c r="M234" s="27" t="s">
        <v>2</v>
      </c>
    </row>
    <row r="235" spans="1:13" ht="14.45" customHeight="1" x14ac:dyDescent="0.25">
      <c r="A235" s="23" t="s">
        <v>378</v>
      </c>
      <c r="B235" s="23" t="s">
        <v>36</v>
      </c>
      <c r="C235" s="23" t="s">
        <v>37</v>
      </c>
      <c r="D235" s="23" t="s">
        <v>871</v>
      </c>
      <c r="E235" s="23" t="s">
        <v>1007</v>
      </c>
      <c r="F235" s="23" t="s">
        <v>964</v>
      </c>
      <c r="G235" s="23" t="s">
        <v>972</v>
      </c>
      <c r="H235" s="24" t="s">
        <v>46</v>
      </c>
      <c r="I235" s="24" t="s">
        <v>620</v>
      </c>
      <c r="J235" s="24" t="s">
        <v>1021</v>
      </c>
      <c r="K235" s="25">
        <v>2026</v>
      </c>
      <c r="L235" s="26">
        <v>1600</v>
      </c>
      <c r="M235" s="27">
        <v>1.5</v>
      </c>
    </row>
    <row r="236" spans="1:13" ht="14.45" customHeight="1" x14ac:dyDescent="0.25">
      <c r="A236" s="23" t="s">
        <v>378</v>
      </c>
      <c r="B236" s="23" t="s">
        <v>36</v>
      </c>
      <c r="C236" s="23" t="s">
        <v>37</v>
      </c>
      <c r="D236" s="23" t="s">
        <v>872</v>
      </c>
      <c r="E236" s="23" t="s">
        <v>1007</v>
      </c>
      <c r="F236" s="23" t="s">
        <v>964</v>
      </c>
      <c r="G236" s="23" t="s">
        <v>972</v>
      </c>
      <c r="H236" s="24" t="s">
        <v>47</v>
      </c>
      <c r="I236" s="24" t="s">
        <v>621</v>
      </c>
      <c r="J236" s="23" t="s">
        <v>1041</v>
      </c>
      <c r="K236" s="25">
        <v>2015</v>
      </c>
      <c r="L236" s="26">
        <v>730</v>
      </c>
      <c r="M236" s="27">
        <v>1.6</v>
      </c>
    </row>
    <row r="237" spans="1:13" ht="14.45" customHeight="1" x14ac:dyDescent="0.25">
      <c r="A237" s="23" t="s">
        <v>378</v>
      </c>
      <c r="B237" s="23" t="s">
        <v>36</v>
      </c>
      <c r="C237" s="23" t="s">
        <v>37</v>
      </c>
      <c r="D237" s="23" t="s">
        <v>874</v>
      </c>
      <c r="E237" s="23" t="s">
        <v>1007</v>
      </c>
      <c r="F237" s="23" t="s">
        <v>964</v>
      </c>
      <c r="G237" s="23" t="s">
        <v>972</v>
      </c>
      <c r="H237" s="24" t="s">
        <v>509</v>
      </c>
      <c r="I237" s="24" t="s">
        <v>622</v>
      </c>
      <c r="J237" s="24" t="s">
        <v>1042</v>
      </c>
      <c r="K237" s="25">
        <v>2015</v>
      </c>
      <c r="L237" s="26">
        <v>1465</v>
      </c>
      <c r="M237" s="27">
        <v>1.6</v>
      </c>
    </row>
    <row r="238" spans="1:13" ht="14.45" customHeight="1" x14ac:dyDescent="0.25">
      <c r="A238" s="23" t="s">
        <v>378</v>
      </c>
      <c r="B238" s="23" t="s">
        <v>36</v>
      </c>
      <c r="C238" s="23" t="s">
        <v>37</v>
      </c>
      <c r="D238" s="23" t="s">
        <v>873</v>
      </c>
      <c r="E238" s="23" t="s">
        <v>1007</v>
      </c>
      <c r="F238" s="23" t="s">
        <v>964</v>
      </c>
      <c r="G238" s="23" t="s">
        <v>972</v>
      </c>
      <c r="H238" s="24" t="s">
        <v>510</v>
      </c>
      <c r="I238" s="24" t="s">
        <v>623</v>
      </c>
      <c r="J238" s="24" t="s">
        <v>1036</v>
      </c>
      <c r="K238" s="25">
        <v>2022</v>
      </c>
      <c r="L238" s="26">
        <v>950</v>
      </c>
      <c r="M238" s="27">
        <v>1.74</v>
      </c>
    </row>
    <row r="239" spans="1:13" ht="14.45" customHeight="1" x14ac:dyDescent="0.25">
      <c r="A239" s="23" t="s">
        <v>378</v>
      </c>
      <c r="B239" s="23" t="s">
        <v>36</v>
      </c>
      <c r="C239" s="23" t="s">
        <v>48</v>
      </c>
      <c r="D239" s="23" t="s">
        <v>49</v>
      </c>
      <c r="E239" s="23" t="s">
        <v>1008</v>
      </c>
      <c r="F239" s="23" t="s">
        <v>964</v>
      </c>
      <c r="G239" s="23" t="s">
        <v>526</v>
      </c>
      <c r="H239" s="24" t="s">
        <v>50</v>
      </c>
      <c r="I239" s="24" t="s">
        <v>624</v>
      </c>
      <c r="J239" s="24" t="s">
        <v>1080</v>
      </c>
      <c r="K239" s="25">
        <v>2025</v>
      </c>
      <c r="L239" s="26">
        <v>640</v>
      </c>
      <c r="M239" s="27">
        <v>6.6</v>
      </c>
    </row>
    <row r="240" spans="1:13" ht="14.45" customHeight="1" x14ac:dyDescent="0.25">
      <c r="A240" s="23" t="s">
        <v>378</v>
      </c>
      <c r="B240" s="23" t="s">
        <v>36</v>
      </c>
      <c r="C240" s="23" t="s">
        <v>48</v>
      </c>
      <c r="D240" s="23" t="s">
        <v>51</v>
      </c>
      <c r="E240" s="23" t="s">
        <v>1008</v>
      </c>
      <c r="F240" s="23" t="s">
        <v>964</v>
      </c>
      <c r="G240" s="23" t="s">
        <v>972</v>
      </c>
      <c r="H240" s="24" t="s">
        <v>52</v>
      </c>
      <c r="I240" s="24" t="s">
        <v>625</v>
      </c>
      <c r="J240" s="24" t="s">
        <v>1021</v>
      </c>
      <c r="K240" s="25">
        <v>2022</v>
      </c>
      <c r="L240" s="26">
        <v>1600</v>
      </c>
      <c r="M240" s="27">
        <v>0.8</v>
      </c>
    </row>
    <row r="241" spans="1:13" ht="14.45" customHeight="1" x14ac:dyDescent="0.25">
      <c r="A241" s="23" t="s">
        <v>378</v>
      </c>
      <c r="B241" s="23" t="s">
        <v>36</v>
      </c>
      <c r="C241" s="23" t="s">
        <v>48</v>
      </c>
      <c r="D241" s="23" t="s">
        <v>53</v>
      </c>
      <c r="E241" s="23" t="s">
        <v>1008</v>
      </c>
      <c r="F241" s="23" t="s">
        <v>964</v>
      </c>
      <c r="G241" s="23" t="s">
        <v>972</v>
      </c>
      <c r="H241" s="24" t="s">
        <v>54</v>
      </c>
      <c r="I241" s="24" t="s">
        <v>626</v>
      </c>
      <c r="J241" s="24" t="s">
        <v>1021</v>
      </c>
      <c r="K241" s="25">
        <v>2040</v>
      </c>
      <c r="L241" s="26">
        <v>3600</v>
      </c>
      <c r="M241" s="27">
        <v>21.3</v>
      </c>
    </row>
    <row r="242" spans="1:13" ht="14.45" customHeight="1" x14ac:dyDescent="0.25">
      <c r="A242" s="23" t="s">
        <v>378</v>
      </c>
      <c r="B242" s="23" t="s">
        <v>36</v>
      </c>
      <c r="C242" s="23" t="s">
        <v>48</v>
      </c>
      <c r="D242" s="23" t="s">
        <v>55</v>
      </c>
      <c r="E242" s="23" t="s">
        <v>1008</v>
      </c>
      <c r="F242" s="23" t="s">
        <v>964</v>
      </c>
      <c r="G242" s="23" t="s">
        <v>976</v>
      </c>
      <c r="H242" s="24" t="s">
        <v>56</v>
      </c>
      <c r="I242" s="24" t="s">
        <v>627</v>
      </c>
      <c r="J242" s="24" t="s">
        <v>1047</v>
      </c>
      <c r="K242" s="25">
        <v>2025</v>
      </c>
      <c r="L242" s="26">
        <v>3900</v>
      </c>
      <c r="M242" s="27">
        <v>2.5</v>
      </c>
    </row>
    <row r="243" spans="1:13" ht="14.45" customHeight="1" x14ac:dyDescent="0.25">
      <c r="A243" s="23" t="s">
        <v>378</v>
      </c>
      <c r="B243" s="23" t="s">
        <v>36</v>
      </c>
      <c r="C243" s="23" t="s">
        <v>48</v>
      </c>
      <c r="D243" s="23" t="s">
        <v>57</v>
      </c>
      <c r="E243" s="23" t="s">
        <v>1008</v>
      </c>
      <c r="F243" s="23" t="s">
        <v>964</v>
      </c>
      <c r="G243" s="23" t="s">
        <v>972</v>
      </c>
      <c r="H243" s="24" t="s">
        <v>58</v>
      </c>
      <c r="I243" s="24" t="s">
        <v>628</v>
      </c>
      <c r="J243" s="24" t="s">
        <v>1020</v>
      </c>
      <c r="K243" s="25">
        <v>2021</v>
      </c>
      <c r="L243" s="26">
        <v>2900</v>
      </c>
      <c r="M243" s="27">
        <v>0.1</v>
      </c>
    </row>
    <row r="244" spans="1:13" ht="14.45" customHeight="1" x14ac:dyDescent="0.25">
      <c r="A244" s="23" t="s">
        <v>378</v>
      </c>
      <c r="B244" s="23" t="s">
        <v>36</v>
      </c>
      <c r="C244" s="23" t="s">
        <v>48</v>
      </c>
      <c r="D244" s="23" t="s">
        <v>49</v>
      </c>
      <c r="E244" s="23" t="s">
        <v>1008</v>
      </c>
      <c r="F244" s="23" t="s">
        <v>964</v>
      </c>
      <c r="G244" s="23" t="s">
        <v>972</v>
      </c>
      <c r="H244" s="24" t="s">
        <v>59</v>
      </c>
      <c r="I244" s="24" t="s">
        <v>629</v>
      </c>
      <c r="J244" s="24" t="s">
        <v>1037</v>
      </c>
      <c r="K244" s="25">
        <v>2021</v>
      </c>
      <c r="L244" s="26">
        <v>4700</v>
      </c>
      <c r="M244" s="27">
        <v>0.1</v>
      </c>
    </row>
    <row r="245" spans="1:13" ht="14.45" customHeight="1" x14ac:dyDescent="0.25">
      <c r="A245" s="23" t="s">
        <v>378</v>
      </c>
      <c r="B245" s="23" t="s">
        <v>36</v>
      </c>
      <c r="C245" s="23" t="s">
        <v>48</v>
      </c>
      <c r="D245" s="23" t="s">
        <v>49</v>
      </c>
      <c r="E245" s="23" t="s">
        <v>1008</v>
      </c>
      <c r="F245" s="23" t="s">
        <v>964</v>
      </c>
      <c r="G245" s="23" t="s">
        <v>972</v>
      </c>
      <c r="H245" s="24" t="s">
        <v>60</v>
      </c>
      <c r="I245" s="24" t="s">
        <v>630</v>
      </c>
      <c r="J245" s="24" t="s">
        <v>1021</v>
      </c>
      <c r="K245" s="25">
        <v>2021</v>
      </c>
      <c r="L245" s="26">
        <v>1800</v>
      </c>
      <c r="M245" s="27">
        <v>8.5000000000000006E-2</v>
      </c>
    </row>
    <row r="246" spans="1:13" ht="14.45" customHeight="1" x14ac:dyDescent="0.25">
      <c r="A246" s="23" t="s">
        <v>378</v>
      </c>
      <c r="B246" s="23" t="s">
        <v>36</v>
      </c>
      <c r="C246" s="23" t="s">
        <v>48</v>
      </c>
      <c r="D246" s="23" t="s">
        <v>49</v>
      </c>
      <c r="E246" s="23" t="s">
        <v>1008</v>
      </c>
      <c r="F246" s="23" t="s">
        <v>9</v>
      </c>
      <c r="G246" s="23" t="s">
        <v>477</v>
      </c>
      <c r="H246" s="24" t="s">
        <v>61</v>
      </c>
      <c r="I246" s="24" t="s">
        <v>631</v>
      </c>
      <c r="J246" s="24" t="s">
        <v>1057</v>
      </c>
      <c r="K246" s="25">
        <v>2021</v>
      </c>
      <c r="L246" s="26">
        <v>3750</v>
      </c>
      <c r="M246" s="27">
        <v>0.8</v>
      </c>
    </row>
    <row r="247" spans="1:13" ht="14.45" customHeight="1" x14ac:dyDescent="0.25">
      <c r="A247" s="23" t="s">
        <v>378</v>
      </c>
      <c r="B247" s="23" t="s">
        <v>36</v>
      </c>
      <c r="C247" s="23" t="s">
        <v>48</v>
      </c>
      <c r="D247" s="23" t="s">
        <v>49</v>
      </c>
      <c r="E247" s="23" t="s">
        <v>1008</v>
      </c>
      <c r="F247" s="23" t="s">
        <v>964</v>
      </c>
      <c r="G247" s="23" t="s">
        <v>972</v>
      </c>
      <c r="H247" s="24" t="s">
        <v>62</v>
      </c>
      <c r="I247" s="24" t="s">
        <v>632</v>
      </c>
      <c r="J247" s="24" t="s">
        <v>1021</v>
      </c>
      <c r="K247" s="25">
        <v>2025</v>
      </c>
      <c r="L247" s="26">
        <v>1900</v>
      </c>
      <c r="M247" s="27" t="s">
        <v>2</v>
      </c>
    </row>
    <row r="248" spans="1:13" ht="14.45" customHeight="1" x14ac:dyDescent="0.25">
      <c r="A248" s="23" t="s">
        <v>378</v>
      </c>
      <c r="B248" s="23" t="s">
        <v>36</v>
      </c>
      <c r="C248" s="23" t="s">
        <v>48</v>
      </c>
      <c r="D248" s="23" t="s">
        <v>63</v>
      </c>
      <c r="E248" s="23" t="s">
        <v>1008</v>
      </c>
      <c r="F248" s="23" t="s">
        <v>964</v>
      </c>
      <c r="G248" s="23" t="s">
        <v>526</v>
      </c>
      <c r="H248" s="24" t="s">
        <v>64</v>
      </c>
      <c r="I248" s="24" t="s">
        <v>633</v>
      </c>
      <c r="J248" s="24" t="s">
        <v>1080</v>
      </c>
      <c r="K248" s="25">
        <v>2021</v>
      </c>
      <c r="L248" s="26">
        <v>2250</v>
      </c>
      <c r="M248" s="27">
        <v>6.3</v>
      </c>
    </row>
    <row r="249" spans="1:13" ht="14.45" customHeight="1" x14ac:dyDescent="0.25">
      <c r="A249" s="23" t="s">
        <v>378</v>
      </c>
      <c r="B249" s="23" t="s">
        <v>36</v>
      </c>
      <c r="C249" s="23" t="s">
        <v>48</v>
      </c>
      <c r="D249" s="23" t="s">
        <v>63</v>
      </c>
      <c r="E249" s="23" t="s">
        <v>1008</v>
      </c>
      <c r="F249" s="23" t="s">
        <v>964</v>
      </c>
      <c r="G249" s="23" t="s">
        <v>972</v>
      </c>
      <c r="H249" s="24" t="s">
        <v>65</v>
      </c>
      <c r="I249" s="24" t="s">
        <v>634</v>
      </c>
      <c r="J249" s="24" t="s">
        <v>1021</v>
      </c>
      <c r="K249" s="25">
        <v>2018</v>
      </c>
      <c r="L249" s="26">
        <v>2370</v>
      </c>
      <c r="M249" s="27">
        <v>1.9</v>
      </c>
    </row>
    <row r="250" spans="1:13" ht="14.45" customHeight="1" x14ac:dyDescent="0.25">
      <c r="A250" s="23" t="s">
        <v>378</v>
      </c>
      <c r="B250" s="23" t="s">
        <v>36</v>
      </c>
      <c r="C250" s="23" t="s">
        <v>48</v>
      </c>
      <c r="D250" s="23" t="s">
        <v>63</v>
      </c>
      <c r="E250" s="23" t="s">
        <v>1008</v>
      </c>
      <c r="F250" s="23" t="s">
        <v>964</v>
      </c>
      <c r="G250" s="23" t="s">
        <v>972</v>
      </c>
      <c r="H250" s="24" t="s">
        <v>66</v>
      </c>
      <c r="I250" s="24" t="s">
        <v>635</v>
      </c>
      <c r="J250" s="24" t="s">
        <v>1021</v>
      </c>
      <c r="K250" s="25">
        <v>2025</v>
      </c>
      <c r="L250" s="26">
        <v>300</v>
      </c>
      <c r="M250" s="27">
        <v>0.5</v>
      </c>
    </row>
    <row r="251" spans="1:13" ht="14.45" customHeight="1" x14ac:dyDescent="0.25">
      <c r="A251" s="23" t="s">
        <v>378</v>
      </c>
      <c r="B251" s="23" t="s">
        <v>36</v>
      </c>
      <c r="C251" s="23" t="s">
        <v>48</v>
      </c>
      <c r="D251" s="23" t="s">
        <v>63</v>
      </c>
      <c r="E251" s="23" t="s">
        <v>1008</v>
      </c>
      <c r="F251" s="23" t="s">
        <v>964</v>
      </c>
      <c r="G251" s="23" t="s">
        <v>972</v>
      </c>
      <c r="H251" s="24" t="s">
        <v>67</v>
      </c>
      <c r="I251" s="24" t="s">
        <v>636</v>
      </c>
      <c r="J251" s="24" t="s">
        <v>1041</v>
      </c>
      <c r="K251" s="25">
        <v>2025</v>
      </c>
      <c r="L251" s="26">
        <v>1400</v>
      </c>
      <c r="M251" s="27">
        <v>2</v>
      </c>
    </row>
    <row r="252" spans="1:13" ht="14.45" customHeight="1" x14ac:dyDescent="0.25">
      <c r="A252" s="23" t="s">
        <v>378</v>
      </c>
      <c r="B252" s="23" t="s">
        <v>36</v>
      </c>
      <c r="C252" s="23" t="s">
        <v>48</v>
      </c>
      <c r="D252" s="23" t="s">
        <v>63</v>
      </c>
      <c r="E252" s="23" t="s">
        <v>1008</v>
      </c>
      <c r="F252" s="23" t="s">
        <v>964</v>
      </c>
      <c r="G252" s="23" t="s">
        <v>972</v>
      </c>
      <c r="H252" s="24" t="s">
        <v>68</v>
      </c>
      <c r="I252" s="24" t="s">
        <v>637</v>
      </c>
      <c r="J252" s="24" t="s">
        <v>1021</v>
      </c>
      <c r="K252" s="25">
        <v>2023</v>
      </c>
      <c r="L252" s="26">
        <v>500</v>
      </c>
      <c r="M252" s="27">
        <v>0.4</v>
      </c>
    </row>
    <row r="253" spans="1:13" ht="14.45" customHeight="1" x14ac:dyDescent="0.25">
      <c r="A253" s="23" t="s">
        <v>378</v>
      </c>
      <c r="B253" s="23" t="s">
        <v>36</v>
      </c>
      <c r="C253" s="23" t="s">
        <v>48</v>
      </c>
      <c r="D253" s="23" t="s">
        <v>63</v>
      </c>
      <c r="E253" s="23" t="s">
        <v>1008</v>
      </c>
      <c r="F253" s="23" t="s">
        <v>964</v>
      </c>
      <c r="G253" s="23" t="s">
        <v>972</v>
      </c>
      <c r="H253" s="24" t="s">
        <v>69</v>
      </c>
      <c r="I253" s="24" t="s">
        <v>638</v>
      </c>
      <c r="J253" s="24" t="s">
        <v>1021</v>
      </c>
      <c r="K253" s="25">
        <v>2023</v>
      </c>
      <c r="L253" s="26">
        <v>300</v>
      </c>
      <c r="M253" s="27">
        <v>0.5</v>
      </c>
    </row>
    <row r="254" spans="1:13" ht="14.45" customHeight="1" x14ac:dyDescent="0.25">
      <c r="A254" s="23" t="s">
        <v>378</v>
      </c>
      <c r="B254" s="23" t="s">
        <v>36</v>
      </c>
      <c r="C254" s="23" t="s">
        <v>48</v>
      </c>
      <c r="D254" s="23" t="s">
        <v>2</v>
      </c>
      <c r="E254" s="23" t="s">
        <v>1008</v>
      </c>
      <c r="F254" s="23" t="s">
        <v>965</v>
      </c>
      <c r="G254" s="23" t="s">
        <v>965</v>
      </c>
      <c r="H254" s="24" t="s">
        <v>512</v>
      </c>
      <c r="I254" s="24" t="s">
        <v>639</v>
      </c>
      <c r="J254" s="24"/>
      <c r="K254" s="25">
        <v>2020</v>
      </c>
      <c r="L254" s="26" t="s">
        <v>2</v>
      </c>
      <c r="M254" s="27" t="s">
        <v>2</v>
      </c>
    </row>
    <row r="255" spans="1:13" ht="14.45" customHeight="1" x14ac:dyDescent="0.25">
      <c r="A255" s="23" t="s">
        <v>378</v>
      </c>
      <c r="B255" s="23" t="s">
        <v>36</v>
      </c>
      <c r="C255" s="23" t="s">
        <v>48</v>
      </c>
      <c r="D255" s="23" t="s">
        <v>63</v>
      </c>
      <c r="E255" s="23" t="s">
        <v>1008</v>
      </c>
      <c r="F255" s="23" t="s">
        <v>965</v>
      </c>
      <c r="G255" s="23" t="s">
        <v>965</v>
      </c>
      <c r="H255" s="24" t="s">
        <v>513</v>
      </c>
      <c r="I255" s="24" t="s">
        <v>971</v>
      </c>
      <c r="J255" s="24"/>
      <c r="K255" s="25" t="s">
        <v>2</v>
      </c>
      <c r="L255" s="26" t="s">
        <v>2</v>
      </c>
      <c r="M255" s="27" t="s">
        <v>2</v>
      </c>
    </row>
    <row r="256" spans="1:13" ht="14.45" customHeight="1" x14ac:dyDescent="0.25">
      <c r="A256" s="23" t="s">
        <v>378</v>
      </c>
      <c r="B256" s="23" t="s">
        <v>36</v>
      </c>
      <c r="C256" s="23" t="s">
        <v>48</v>
      </c>
      <c r="D256" s="23" t="s">
        <v>2</v>
      </c>
      <c r="E256" s="23" t="s">
        <v>1008</v>
      </c>
      <c r="F256" s="23" t="s">
        <v>965</v>
      </c>
      <c r="G256" s="23" t="s">
        <v>965</v>
      </c>
      <c r="H256" s="24" t="s">
        <v>511</v>
      </c>
      <c r="I256" s="24" t="s">
        <v>640</v>
      </c>
      <c r="J256" s="24"/>
      <c r="K256" s="25" t="s">
        <v>2</v>
      </c>
      <c r="L256" s="26" t="s">
        <v>2</v>
      </c>
      <c r="M256" s="27" t="s">
        <v>2</v>
      </c>
    </row>
    <row r="257" spans="1:13" ht="14.45" customHeight="1" x14ac:dyDescent="0.25">
      <c r="A257" s="23" t="s">
        <v>378</v>
      </c>
      <c r="B257" s="23" t="s">
        <v>36</v>
      </c>
      <c r="C257" s="23" t="s">
        <v>48</v>
      </c>
      <c r="D257" s="23" t="s">
        <v>2</v>
      </c>
      <c r="E257" s="23" t="s">
        <v>1008</v>
      </c>
      <c r="F257" s="23" t="s">
        <v>965</v>
      </c>
      <c r="G257" s="23" t="s">
        <v>965</v>
      </c>
      <c r="H257" s="24" t="s">
        <v>514</v>
      </c>
      <c r="I257" s="24" t="s">
        <v>641</v>
      </c>
      <c r="J257" s="24"/>
      <c r="K257" s="25" t="s">
        <v>2</v>
      </c>
      <c r="L257" s="26" t="s">
        <v>2</v>
      </c>
      <c r="M257" s="27" t="s">
        <v>2</v>
      </c>
    </row>
    <row r="258" spans="1:13" ht="14.45" customHeight="1" x14ac:dyDescent="0.25">
      <c r="A258" s="23" t="s">
        <v>378</v>
      </c>
      <c r="B258" s="23" t="s">
        <v>36</v>
      </c>
      <c r="C258" s="23" t="s">
        <v>48</v>
      </c>
      <c r="D258" s="23" t="s">
        <v>2</v>
      </c>
      <c r="E258" s="23" t="s">
        <v>1008</v>
      </c>
      <c r="F258" s="23" t="s">
        <v>965</v>
      </c>
      <c r="G258" s="23" t="s">
        <v>965</v>
      </c>
      <c r="H258" s="24" t="s">
        <v>515</v>
      </c>
      <c r="I258" s="24" t="s">
        <v>642</v>
      </c>
      <c r="J258" s="24"/>
      <c r="K258" s="25" t="s">
        <v>2</v>
      </c>
      <c r="L258" s="26" t="s">
        <v>2</v>
      </c>
      <c r="M258" s="27" t="s">
        <v>2</v>
      </c>
    </row>
    <row r="259" spans="1:13" ht="14.45" customHeight="1" x14ac:dyDescent="0.25">
      <c r="A259" s="23" t="s">
        <v>378</v>
      </c>
      <c r="B259" s="23" t="s">
        <v>36</v>
      </c>
      <c r="C259" s="23" t="s">
        <v>48</v>
      </c>
      <c r="D259" s="23" t="s">
        <v>2</v>
      </c>
      <c r="E259" s="23" t="s">
        <v>1008</v>
      </c>
      <c r="F259" s="23" t="s">
        <v>9</v>
      </c>
      <c r="G259" s="23" t="s">
        <v>973</v>
      </c>
      <c r="H259" s="24" t="s">
        <v>336</v>
      </c>
      <c r="I259" s="24" t="s">
        <v>643</v>
      </c>
      <c r="J259" s="24" t="s">
        <v>1090</v>
      </c>
      <c r="K259" s="25" t="s">
        <v>2</v>
      </c>
      <c r="L259" s="26" t="s">
        <v>2</v>
      </c>
      <c r="M259" s="27" t="s">
        <v>2</v>
      </c>
    </row>
    <row r="260" spans="1:13" ht="14.45" customHeight="1" x14ac:dyDescent="0.25">
      <c r="A260" s="23" t="s">
        <v>378</v>
      </c>
      <c r="B260" s="23" t="s">
        <v>36</v>
      </c>
      <c r="C260" s="23" t="s">
        <v>48</v>
      </c>
      <c r="D260" s="23" t="s">
        <v>2</v>
      </c>
      <c r="E260" s="23" t="s">
        <v>1008</v>
      </c>
      <c r="F260" s="23" t="s">
        <v>965</v>
      </c>
      <c r="G260" s="23" t="s">
        <v>965</v>
      </c>
      <c r="H260" s="24" t="s">
        <v>516</v>
      </c>
      <c r="I260" s="24" t="s">
        <v>644</v>
      </c>
      <c r="J260" s="24"/>
      <c r="K260" s="25" t="s">
        <v>2</v>
      </c>
      <c r="L260" s="26" t="s">
        <v>2</v>
      </c>
      <c r="M260" s="27" t="s">
        <v>2</v>
      </c>
    </row>
    <row r="261" spans="1:13" ht="14.45" customHeight="1" x14ac:dyDescent="0.25">
      <c r="A261" s="23" t="s">
        <v>378</v>
      </c>
      <c r="B261" s="23" t="s">
        <v>36</v>
      </c>
      <c r="C261" s="23" t="s">
        <v>48</v>
      </c>
      <c r="D261" s="23" t="s">
        <v>2</v>
      </c>
      <c r="E261" s="23" t="s">
        <v>1008</v>
      </c>
      <c r="F261" s="23" t="s">
        <v>9</v>
      </c>
      <c r="G261" s="23" t="s">
        <v>977</v>
      </c>
      <c r="H261" s="24" t="s">
        <v>517</v>
      </c>
      <c r="I261" s="24" t="s">
        <v>645</v>
      </c>
      <c r="J261" s="24" t="s">
        <v>1051</v>
      </c>
      <c r="K261" s="25" t="s">
        <v>2</v>
      </c>
      <c r="L261" s="26" t="s">
        <v>2</v>
      </c>
      <c r="M261" s="27" t="s">
        <v>2</v>
      </c>
    </row>
    <row r="262" spans="1:13" ht="14.45" customHeight="1" x14ac:dyDescent="0.25">
      <c r="A262" s="23" t="s">
        <v>378</v>
      </c>
      <c r="B262" s="23" t="s">
        <v>36</v>
      </c>
      <c r="C262" s="23" t="s">
        <v>48</v>
      </c>
      <c r="D262" s="23" t="s">
        <v>2</v>
      </c>
      <c r="E262" s="23" t="s">
        <v>1008</v>
      </c>
      <c r="F262" s="23" t="s">
        <v>9</v>
      </c>
      <c r="G262" s="23" t="s">
        <v>985</v>
      </c>
      <c r="H262" s="24" t="s">
        <v>518</v>
      </c>
      <c r="I262" s="24" t="s">
        <v>646</v>
      </c>
      <c r="J262" s="24" t="s">
        <v>1069</v>
      </c>
      <c r="K262" s="25" t="s">
        <v>2</v>
      </c>
      <c r="L262" s="26" t="s">
        <v>2</v>
      </c>
      <c r="M262" s="27" t="s">
        <v>2</v>
      </c>
    </row>
    <row r="263" spans="1:13" ht="14.45" customHeight="1" x14ac:dyDescent="0.25">
      <c r="A263" s="23" t="s">
        <v>378</v>
      </c>
      <c r="B263" s="23" t="s">
        <v>36</v>
      </c>
      <c r="C263" s="23" t="s">
        <v>48</v>
      </c>
      <c r="D263" s="23" t="s">
        <v>2</v>
      </c>
      <c r="E263" s="23" t="s">
        <v>1008</v>
      </c>
      <c r="F263" s="23" t="s">
        <v>9</v>
      </c>
      <c r="G263" s="23" t="s">
        <v>985</v>
      </c>
      <c r="H263" s="24" t="s">
        <v>519</v>
      </c>
      <c r="I263" s="24" t="s">
        <v>647</v>
      </c>
      <c r="J263" s="24" t="s">
        <v>1064</v>
      </c>
      <c r="K263" s="25" t="s">
        <v>2</v>
      </c>
      <c r="L263" s="26" t="s">
        <v>2</v>
      </c>
      <c r="M263" s="27" t="s">
        <v>2</v>
      </c>
    </row>
    <row r="264" spans="1:13" ht="14.45" customHeight="1" x14ac:dyDescent="0.25">
      <c r="A264" s="23" t="s">
        <v>378</v>
      </c>
      <c r="B264" s="23" t="s">
        <v>36</v>
      </c>
      <c r="C264" s="23" t="s">
        <v>70</v>
      </c>
      <c r="D264" s="23" t="s">
        <v>71</v>
      </c>
      <c r="E264" s="23" t="s">
        <v>1009</v>
      </c>
      <c r="F264" s="23" t="s">
        <v>964</v>
      </c>
      <c r="G264" s="23" t="s">
        <v>972</v>
      </c>
      <c r="H264" s="24" t="s">
        <v>72</v>
      </c>
      <c r="I264" s="24" t="s">
        <v>498</v>
      </c>
      <c r="J264" s="23" t="s">
        <v>1041</v>
      </c>
      <c r="K264" s="25">
        <v>2022</v>
      </c>
      <c r="L264" s="26">
        <v>3000</v>
      </c>
      <c r="M264" s="27">
        <v>0.35</v>
      </c>
    </row>
    <row r="265" spans="1:13" ht="14.45" customHeight="1" x14ac:dyDescent="0.25">
      <c r="A265" s="23" t="s">
        <v>378</v>
      </c>
      <c r="B265" s="23" t="s">
        <v>36</v>
      </c>
      <c r="C265" s="23" t="s">
        <v>70</v>
      </c>
      <c r="D265" s="23" t="s">
        <v>73</v>
      </c>
      <c r="E265" s="23" t="s">
        <v>1009</v>
      </c>
      <c r="F265" s="23" t="s">
        <v>964</v>
      </c>
      <c r="G265" s="23" t="s">
        <v>972</v>
      </c>
      <c r="H265" s="24" t="s">
        <v>74</v>
      </c>
      <c r="I265" s="24" t="s">
        <v>499</v>
      </c>
      <c r="J265" s="23" t="s">
        <v>1041</v>
      </c>
      <c r="K265" s="25" t="s">
        <v>2</v>
      </c>
      <c r="L265" s="26">
        <v>1800</v>
      </c>
      <c r="M265" s="27">
        <v>0.2</v>
      </c>
    </row>
    <row r="266" spans="1:13" ht="14.45" customHeight="1" x14ac:dyDescent="0.25">
      <c r="A266" s="23" t="s">
        <v>378</v>
      </c>
      <c r="B266" s="23" t="s">
        <v>36</v>
      </c>
      <c r="C266" s="23" t="s">
        <v>70</v>
      </c>
      <c r="D266" s="23" t="s">
        <v>75</v>
      </c>
      <c r="E266" s="23" t="s">
        <v>1009</v>
      </c>
      <c r="F266" s="23" t="s">
        <v>964</v>
      </c>
      <c r="G266" s="23" t="s">
        <v>972</v>
      </c>
      <c r="H266" s="24" t="s">
        <v>76</v>
      </c>
      <c r="I266" s="24" t="s">
        <v>500</v>
      </c>
      <c r="J266" s="23" t="s">
        <v>1041</v>
      </c>
      <c r="K266" s="25">
        <v>2020</v>
      </c>
      <c r="L266" s="26">
        <v>1800</v>
      </c>
      <c r="M266" s="27">
        <v>0.13500000000000001</v>
      </c>
    </row>
    <row r="267" spans="1:13" ht="14.45" customHeight="1" x14ac:dyDescent="0.25">
      <c r="A267" s="23" t="s">
        <v>378</v>
      </c>
      <c r="B267" s="23" t="s">
        <v>36</v>
      </c>
      <c r="C267" s="23" t="s">
        <v>70</v>
      </c>
      <c r="D267" s="23" t="s">
        <v>77</v>
      </c>
      <c r="E267" s="23" t="s">
        <v>1009</v>
      </c>
      <c r="F267" s="23" t="s">
        <v>964</v>
      </c>
      <c r="G267" s="23" t="s">
        <v>972</v>
      </c>
      <c r="H267" s="24" t="s">
        <v>78</v>
      </c>
      <c r="I267" s="24" t="s">
        <v>501</v>
      </c>
      <c r="J267" s="24" t="s">
        <v>1021</v>
      </c>
      <c r="K267" s="25">
        <v>2030</v>
      </c>
      <c r="L267" s="26">
        <v>9000</v>
      </c>
      <c r="M267" s="27">
        <v>12</v>
      </c>
    </row>
    <row r="268" spans="1:13" ht="14.45" customHeight="1" x14ac:dyDescent="0.25">
      <c r="A268" s="23" t="s">
        <v>378</v>
      </c>
      <c r="B268" s="23" t="s">
        <v>36</v>
      </c>
      <c r="C268" s="23" t="s">
        <v>70</v>
      </c>
      <c r="D268" s="23" t="s">
        <v>79</v>
      </c>
      <c r="E268" s="23" t="s">
        <v>1009</v>
      </c>
      <c r="F268" s="23" t="s">
        <v>964</v>
      </c>
      <c r="G268" s="23" t="s">
        <v>972</v>
      </c>
      <c r="H268" s="24" t="s">
        <v>80</v>
      </c>
      <c r="I268" s="24" t="s">
        <v>502</v>
      </c>
      <c r="J268" s="24" t="s">
        <v>1031</v>
      </c>
      <c r="K268" s="25">
        <v>2025</v>
      </c>
      <c r="L268" s="26">
        <v>2010</v>
      </c>
      <c r="M268" s="27">
        <v>2.5</v>
      </c>
    </row>
    <row r="269" spans="1:13" ht="14.45" customHeight="1" x14ac:dyDescent="0.25">
      <c r="A269" s="23" t="s">
        <v>378</v>
      </c>
      <c r="B269" s="23" t="s">
        <v>36</v>
      </c>
      <c r="C269" s="23" t="s">
        <v>70</v>
      </c>
      <c r="D269" s="23" t="s">
        <v>81</v>
      </c>
      <c r="E269" s="23" t="s">
        <v>1009</v>
      </c>
      <c r="F269" s="23" t="s">
        <v>964</v>
      </c>
      <c r="G269" s="23" t="s">
        <v>972</v>
      </c>
      <c r="H269" s="24" t="s">
        <v>82</v>
      </c>
      <c r="I269" s="24" t="s">
        <v>503</v>
      </c>
      <c r="J269" s="24" t="s">
        <v>1021</v>
      </c>
      <c r="K269" s="25" t="s">
        <v>2</v>
      </c>
      <c r="L269" s="26">
        <v>150</v>
      </c>
      <c r="M269" s="27">
        <v>0.25</v>
      </c>
    </row>
    <row r="270" spans="1:13" ht="14.45" customHeight="1" x14ac:dyDescent="0.25">
      <c r="A270" s="23" t="s">
        <v>378</v>
      </c>
      <c r="B270" s="23" t="s">
        <v>36</v>
      </c>
      <c r="C270" s="23" t="s">
        <v>70</v>
      </c>
      <c r="D270" s="23" t="s">
        <v>83</v>
      </c>
      <c r="E270" s="23" t="s">
        <v>1009</v>
      </c>
      <c r="F270" s="23" t="s">
        <v>964</v>
      </c>
      <c r="G270" s="23" t="s">
        <v>972</v>
      </c>
      <c r="H270" s="24" t="s">
        <v>84</v>
      </c>
      <c r="I270" s="24" t="s">
        <v>504</v>
      </c>
      <c r="J270" s="23" t="s">
        <v>1041</v>
      </c>
      <c r="K270" s="25">
        <v>2025</v>
      </c>
      <c r="L270" s="26">
        <v>480</v>
      </c>
      <c r="M270" s="27">
        <v>0.1</v>
      </c>
    </row>
    <row r="271" spans="1:13" ht="14.45" customHeight="1" x14ac:dyDescent="0.25">
      <c r="A271" s="23" t="s">
        <v>374</v>
      </c>
      <c r="B271" s="23" t="s">
        <v>85</v>
      </c>
      <c r="C271" s="23" t="s">
        <v>86</v>
      </c>
      <c r="D271" s="23" t="s">
        <v>87</v>
      </c>
      <c r="E271" s="23" t="s">
        <v>1010</v>
      </c>
      <c r="F271" s="23" t="s">
        <v>964</v>
      </c>
      <c r="G271" s="23" t="s">
        <v>972</v>
      </c>
      <c r="H271" s="24" t="s">
        <v>88</v>
      </c>
      <c r="I271" s="24" t="s">
        <v>2</v>
      </c>
      <c r="J271" s="24" t="s">
        <v>1021</v>
      </c>
      <c r="K271" s="25" t="s">
        <v>2</v>
      </c>
      <c r="L271" s="26">
        <v>1500</v>
      </c>
      <c r="M271" s="27">
        <v>0.8</v>
      </c>
    </row>
    <row r="272" spans="1:13" ht="14.45" customHeight="1" x14ac:dyDescent="0.25">
      <c r="A272" s="23" t="s">
        <v>374</v>
      </c>
      <c r="B272" s="23" t="s">
        <v>85</v>
      </c>
      <c r="C272" s="23" t="s">
        <v>86</v>
      </c>
      <c r="D272" s="23" t="s">
        <v>87</v>
      </c>
      <c r="E272" s="23" t="s">
        <v>1010</v>
      </c>
      <c r="F272" s="23" t="s">
        <v>964</v>
      </c>
      <c r="G272" s="23" t="s">
        <v>976</v>
      </c>
      <c r="H272" s="24" t="s">
        <v>89</v>
      </c>
      <c r="I272" s="24" t="s">
        <v>2</v>
      </c>
      <c r="J272" s="24" t="s">
        <v>1047</v>
      </c>
      <c r="K272" s="25" t="s">
        <v>2</v>
      </c>
      <c r="L272" s="26">
        <v>1500</v>
      </c>
      <c r="M272" s="27">
        <v>0.32</v>
      </c>
    </row>
    <row r="273" spans="1:13" ht="14.45" customHeight="1" x14ac:dyDescent="0.25">
      <c r="A273" s="23" t="s">
        <v>374</v>
      </c>
      <c r="B273" s="23" t="s">
        <v>85</v>
      </c>
      <c r="C273" s="23" t="s">
        <v>86</v>
      </c>
      <c r="D273" s="23" t="s">
        <v>90</v>
      </c>
      <c r="E273" s="23" t="s">
        <v>1010</v>
      </c>
      <c r="F273" s="23" t="s">
        <v>9</v>
      </c>
      <c r="G273" s="23" t="s">
        <v>477</v>
      </c>
      <c r="H273" s="24" t="s">
        <v>61</v>
      </c>
      <c r="I273" s="24" t="s">
        <v>2</v>
      </c>
      <c r="J273" s="24" t="s">
        <v>1054</v>
      </c>
      <c r="K273" s="25" t="s">
        <v>2</v>
      </c>
      <c r="L273" s="26">
        <v>6250</v>
      </c>
      <c r="M273" s="27">
        <v>1.38</v>
      </c>
    </row>
    <row r="274" spans="1:13" ht="14.45" customHeight="1" x14ac:dyDescent="0.25">
      <c r="A274" s="23" t="s">
        <v>374</v>
      </c>
      <c r="B274" s="23" t="s">
        <v>85</v>
      </c>
      <c r="C274" s="23" t="s">
        <v>86</v>
      </c>
      <c r="D274" s="23" t="s">
        <v>87</v>
      </c>
      <c r="E274" s="23" t="s">
        <v>1010</v>
      </c>
      <c r="F274" s="23" t="s">
        <v>964</v>
      </c>
      <c r="G274" s="23" t="s">
        <v>972</v>
      </c>
      <c r="H274" s="24" t="s">
        <v>91</v>
      </c>
      <c r="I274" s="24" t="s">
        <v>2</v>
      </c>
      <c r="J274" s="24" t="s">
        <v>1021</v>
      </c>
      <c r="K274" s="25" t="s">
        <v>2</v>
      </c>
      <c r="L274" s="26">
        <v>650</v>
      </c>
      <c r="M274" s="27">
        <v>0.88400000000000001</v>
      </c>
    </row>
    <row r="275" spans="1:13" ht="14.45" customHeight="1" x14ac:dyDescent="0.25">
      <c r="A275" s="23" t="s">
        <v>374</v>
      </c>
      <c r="B275" s="23" t="s">
        <v>85</v>
      </c>
      <c r="C275" s="23" t="s">
        <v>86</v>
      </c>
      <c r="D275" s="23" t="s">
        <v>87</v>
      </c>
      <c r="E275" s="23" t="s">
        <v>1010</v>
      </c>
      <c r="F275" s="23" t="s">
        <v>964</v>
      </c>
      <c r="G275" s="23" t="s">
        <v>976</v>
      </c>
      <c r="H275" s="24" t="s">
        <v>92</v>
      </c>
      <c r="I275" s="24" t="s">
        <v>2</v>
      </c>
      <c r="J275" s="24" t="s">
        <v>1047</v>
      </c>
      <c r="K275" s="25" t="s">
        <v>2</v>
      </c>
      <c r="L275" s="26">
        <v>1000</v>
      </c>
      <c r="M275" s="27">
        <v>6.8</v>
      </c>
    </row>
    <row r="276" spans="1:13" ht="14.45" customHeight="1" x14ac:dyDescent="0.25">
      <c r="A276" s="23" t="s">
        <v>374</v>
      </c>
      <c r="B276" s="23" t="s">
        <v>85</v>
      </c>
      <c r="C276" s="23" t="s">
        <v>86</v>
      </c>
      <c r="D276" s="23" t="s">
        <v>87</v>
      </c>
      <c r="E276" s="23" t="s">
        <v>1010</v>
      </c>
      <c r="F276" s="23" t="s">
        <v>964</v>
      </c>
      <c r="G276" s="23" t="s">
        <v>972</v>
      </c>
      <c r="H276" s="24" t="s">
        <v>93</v>
      </c>
      <c r="I276" s="24" t="s">
        <v>2</v>
      </c>
      <c r="J276" s="24" t="s">
        <v>1021</v>
      </c>
      <c r="K276" s="25" t="s">
        <v>2</v>
      </c>
      <c r="L276" s="26">
        <v>44444</v>
      </c>
      <c r="M276" s="27">
        <v>90</v>
      </c>
    </row>
    <row r="277" spans="1:13" ht="14.45" customHeight="1" x14ac:dyDescent="0.25">
      <c r="A277" s="23" t="s">
        <v>374</v>
      </c>
      <c r="B277" s="23" t="s">
        <v>85</v>
      </c>
      <c r="C277" s="23" t="s">
        <v>94</v>
      </c>
      <c r="D277" s="23" t="s">
        <v>2</v>
      </c>
      <c r="E277" s="23" t="s">
        <v>1010</v>
      </c>
      <c r="F277" s="23" t="s">
        <v>964</v>
      </c>
      <c r="G277" s="23" t="s">
        <v>972</v>
      </c>
      <c r="H277" s="24" t="s">
        <v>95</v>
      </c>
      <c r="I277" s="24" t="s">
        <v>2</v>
      </c>
      <c r="J277" s="24" t="s">
        <v>1021</v>
      </c>
      <c r="K277" s="25" t="s">
        <v>2</v>
      </c>
      <c r="L277" s="26">
        <v>26000</v>
      </c>
      <c r="M277" s="27">
        <v>100</v>
      </c>
    </row>
    <row r="278" spans="1:13" ht="14.45" customHeight="1" x14ac:dyDescent="0.25">
      <c r="A278" s="23" t="s">
        <v>374</v>
      </c>
      <c r="B278" s="23" t="s">
        <v>85</v>
      </c>
      <c r="C278" s="23" t="s">
        <v>94</v>
      </c>
      <c r="D278" s="23" t="s">
        <v>2</v>
      </c>
      <c r="E278" s="23" t="s">
        <v>1010</v>
      </c>
      <c r="F278" s="23" t="s">
        <v>9</v>
      </c>
      <c r="G278" s="23" t="s">
        <v>477</v>
      </c>
      <c r="H278" s="24" t="s">
        <v>96</v>
      </c>
      <c r="I278" s="24" t="s">
        <v>2</v>
      </c>
      <c r="J278" s="24" t="s">
        <v>1054</v>
      </c>
      <c r="K278" s="25" t="s">
        <v>2</v>
      </c>
      <c r="L278" s="26">
        <v>15000</v>
      </c>
      <c r="M278" s="27" t="s">
        <v>2</v>
      </c>
    </row>
    <row r="279" spans="1:13" ht="14.45" customHeight="1" x14ac:dyDescent="0.25">
      <c r="A279" s="23" t="s">
        <v>374</v>
      </c>
      <c r="B279" s="23" t="s">
        <v>85</v>
      </c>
      <c r="C279" s="23" t="s">
        <v>94</v>
      </c>
      <c r="D279" s="23" t="s">
        <v>2</v>
      </c>
      <c r="E279" s="23" t="s">
        <v>1010</v>
      </c>
      <c r="F279" s="23" t="s">
        <v>964</v>
      </c>
      <c r="G279" s="23" t="s">
        <v>976</v>
      </c>
      <c r="H279" s="24" t="s">
        <v>528</v>
      </c>
      <c r="I279" s="24" t="s">
        <v>2</v>
      </c>
      <c r="J279" s="24" t="s">
        <v>1045</v>
      </c>
      <c r="K279" s="25" t="s">
        <v>2</v>
      </c>
      <c r="L279" s="26">
        <v>25000</v>
      </c>
      <c r="M279" s="27">
        <v>100</v>
      </c>
    </row>
    <row r="280" spans="1:13" ht="14.45" customHeight="1" x14ac:dyDescent="0.25">
      <c r="A280" s="23" t="s">
        <v>374</v>
      </c>
      <c r="B280" s="23" t="s">
        <v>85</v>
      </c>
      <c r="C280" s="23" t="s">
        <v>811</v>
      </c>
      <c r="D280" s="23" t="s">
        <v>2</v>
      </c>
      <c r="E280" s="23" t="s">
        <v>1010</v>
      </c>
      <c r="F280" s="23" t="s">
        <v>964</v>
      </c>
      <c r="G280" s="23" t="s">
        <v>972</v>
      </c>
      <c r="H280" s="24" t="s">
        <v>95</v>
      </c>
      <c r="I280" s="24" t="s">
        <v>2</v>
      </c>
      <c r="J280" s="24" t="s">
        <v>1021</v>
      </c>
      <c r="K280" s="25" t="s">
        <v>2</v>
      </c>
      <c r="L280" s="26">
        <v>15000</v>
      </c>
      <c r="M280" s="27">
        <v>45</v>
      </c>
    </row>
    <row r="281" spans="1:13" ht="14.45" customHeight="1" x14ac:dyDescent="0.25">
      <c r="A281" s="23" t="s">
        <v>374</v>
      </c>
      <c r="B281" s="23" t="s">
        <v>85</v>
      </c>
      <c r="C281" s="23" t="s">
        <v>811</v>
      </c>
      <c r="D281" s="23" t="s">
        <v>2</v>
      </c>
      <c r="E281" s="23" t="s">
        <v>1010</v>
      </c>
      <c r="F281" s="23" t="s">
        <v>9</v>
      </c>
      <c r="G281" s="23" t="s">
        <v>477</v>
      </c>
      <c r="H281" s="24" t="s">
        <v>96</v>
      </c>
      <c r="I281" s="24" t="s">
        <v>2</v>
      </c>
      <c r="J281" s="24" t="s">
        <v>1054</v>
      </c>
      <c r="K281" s="25" t="s">
        <v>2</v>
      </c>
      <c r="L281" s="26" t="s">
        <v>2</v>
      </c>
      <c r="M281" s="27" t="s">
        <v>2</v>
      </c>
    </row>
    <row r="282" spans="1:13" ht="14.45" customHeight="1" x14ac:dyDescent="0.25">
      <c r="A282" s="23" t="s">
        <v>374</v>
      </c>
      <c r="B282" s="23" t="s">
        <v>85</v>
      </c>
      <c r="C282" s="23" t="s">
        <v>520</v>
      </c>
      <c r="D282" s="23" t="s">
        <v>2</v>
      </c>
      <c r="E282" s="23" t="s">
        <v>1010</v>
      </c>
      <c r="F282" s="23" t="s">
        <v>9</v>
      </c>
      <c r="G282" s="23" t="s">
        <v>985</v>
      </c>
      <c r="H282" s="24" t="s">
        <v>521</v>
      </c>
      <c r="I282" s="24" t="s">
        <v>2</v>
      </c>
      <c r="J282" s="24" t="s">
        <v>1067</v>
      </c>
      <c r="K282" s="25" t="s">
        <v>2</v>
      </c>
      <c r="L282" s="26">
        <v>1500</v>
      </c>
      <c r="M282" s="27">
        <v>0.5</v>
      </c>
    </row>
    <row r="283" spans="1:13" ht="14.45" customHeight="1" x14ac:dyDescent="0.25">
      <c r="A283" s="23" t="s">
        <v>374</v>
      </c>
      <c r="B283" s="23" t="s">
        <v>85</v>
      </c>
      <c r="C283" s="23" t="s">
        <v>520</v>
      </c>
      <c r="D283" s="23" t="s">
        <v>2</v>
      </c>
      <c r="E283" s="23" t="s">
        <v>1010</v>
      </c>
      <c r="F283" s="23" t="s">
        <v>964</v>
      </c>
      <c r="G283" s="23" t="s">
        <v>976</v>
      </c>
      <c r="H283" s="24" t="s">
        <v>522</v>
      </c>
      <c r="I283" s="24" t="s">
        <v>2</v>
      </c>
      <c r="J283" s="24" t="s">
        <v>1047</v>
      </c>
      <c r="K283" s="25" t="s">
        <v>2</v>
      </c>
      <c r="L283" s="26">
        <v>5000</v>
      </c>
      <c r="M283" s="27">
        <v>5</v>
      </c>
    </row>
    <row r="284" spans="1:13" ht="14.45" customHeight="1" x14ac:dyDescent="0.25">
      <c r="A284" s="23" t="s">
        <v>374</v>
      </c>
      <c r="B284" s="23" t="s">
        <v>85</v>
      </c>
      <c r="C284" s="23" t="s">
        <v>520</v>
      </c>
      <c r="D284" s="23" t="s">
        <v>2</v>
      </c>
      <c r="E284" s="23" t="s">
        <v>1010</v>
      </c>
      <c r="F284" s="23" t="s">
        <v>9</v>
      </c>
      <c r="G284" s="23" t="s">
        <v>977</v>
      </c>
      <c r="H284" s="24" t="s">
        <v>523</v>
      </c>
      <c r="I284" s="24" t="s">
        <v>2</v>
      </c>
      <c r="J284" s="24" t="s">
        <v>1051</v>
      </c>
      <c r="K284" s="25" t="s">
        <v>2</v>
      </c>
      <c r="L284" s="26">
        <v>2500</v>
      </c>
      <c r="M284" s="27">
        <v>1</v>
      </c>
    </row>
    <row r="285" spans="1:13" ht="14.45" customHeight="1" x14ac:dyDescent="0.25">
      <c r="A285" s="23" t="s">
        <v>374</v>
      </c>
      <c r="B285" s="23" t="s">
        <v>85</v>
      </c>
      <c r="C285" s="23" t="s">
        <v>520</v>
      </c>
      <c r="D285" s="23" t="s">
        <v>2</v>
      </c>
      <c r="E285" s="23" t="s">
        <v>1010</v>
      </c>
      <c r="F285" s="23" t="s">
        <v>9</v>
      </c>
      <c r="G285" s="23" t="s">
        <v>977</v>
      </c>
      <c r="H285" s="24" t="s">
        <v>524</v>
      </c>
      <c r="I285" s="24" t="s">
        <v>2</v>
      </c>
      <c r="J285" s="24" t="s">
        <v>1050</v>
      </c>
      <c r="K285" s="25" t="s">
        <v>2</v>
      </c>
      <c r="L285" s="26">
        <v>1000</v>
      </c>
      <c r="M285" s="27">
        <v>1</v>
      </c>
    </row>
    <row r="286" spans="1:13" ht="14.45" customHeight="1" x14ac:dyDescent="0.25">
      <c r="A286" s="23" t="s">
        <v>374</v>
      </c>
      <c r="B286" s="23" t="s">
        <v>85</v>
      </c>
      <c r="C286" s="23" t="s">
        <v>520</v>
      </c>
      <c r="D286" s="23" t="s">
        <v>2</v>
      </c>
      <c r="E286" s="23" t="s">
        <v>1010</v>
      </c>
      <c r="F286" s="23" t="s">
        <v>9</v>
      </c>
      <c r="G286" s="23" t="s">
        <v>477</v>
      </c>
      <c r="H286" s="24" t="s">
        <v>525</v>
      </c>
      <c r="I286" s="24" t="s">
        <v>2</v>
      </c>
      <c r="J286" s="24" t="s">
        <v>1054</v>
      </c>
      <c r="K286" s="25" t="s">
        <v>2</v>
      </c>
      <c r="L286" s="26">
        <v>13000</v>
      </c>
      <c r="M286" s="27">
        <v>5</v>
      </c>
    </row>
    <row r="287" spans="1:13" ht="14.45" customHeight="1" x14ac:dyDescent="0.25">
      <c r="A287" s="23" t="s">
        <v>374</v>
      </c>
      <c r="B287" s="23" t="s">
        <v>85</v>
      </c>
      <c r="C287" s="23" t="s">
        <v>520</v>
      </c>
      <c r="D287" s="23" t="s">
        <v>2</v>
      </c>
      <c r="E287" s="23" t="s">
        <v>1010</v>
      </c>
      <c r="F287" s="23" t="s">
        <v>964</v>
      </c>
      <c r="G287" s="23" t="s">
        <v>972</v>
      </c>
      <c r="H287" s="24" t="s">
        <v>100</v>
      </c>
      <c r="I287" s="24" t="s">
        <v>2</v>
      </c>
      <c r="J287" s="24" t="s">
        <v>1033</v>
      </c>
      <c r="K287" s="25" t="s">
        <v>2</v>
      </c>
      <c r="L287" s="26">
        <v>13000</v>
      </c>
      <c r="M287" s="27">
        <v>15</v>
      </c>
    </row>
    <row r="288" spans="1:13" ht="14.45" customHeight="1" x14ac:dyDescent="0.25">
      <c r="A288" s="23" t="s">
        <v>374</v>
      </c>
      <c r="B288" s="23" t="s">
        <v>85</v>
      </c>
      <c r="C288" s="23" t="s">
        <v>520</v>
      </c>
      <c r="D288" s="23" t="s">
        <v>2</v>
      </c>
      <c r="E288" s="23" t="s">
        <v>1010</v>
      </c>
      <c r="F288" s="23" t="s">
        <v>964</v>
      </c>
      <c r="G288" s="23" t="s">
        <v>526</v>
      </c>
      <c r="H288" s="24" t="s">
        <v>526</v>
      </c>
      <c r="I288" s="24" t="s">
        <v>2</v>
      </c>
      <c r="J288" s="24" t="s">
        <v>1054</v>
      </c>
      <c r="K288" s="25" t="s">
        <v>2</v>
      </c>
      <c r="L288" s="26">
        <v>2000</v>
      </c>
      <c r="M288" s="27">
        <v>6</v>
      </c>
    </row>
    <row r="289" spans="1:13" ht="14.45" customHeight="1" x14ac:dyDescent="0.25">
      <c r="A289" s="23" t="s">
        <v>374</v>
      </c>
      <c r="B289" s="23" t="s">
        <v>85</v>
      </c>
      <c r="C289" s="23" t="s">
        <v>520</v>
      </c>
      <c r="D289" s="23" t="s">
        <v>2</v>
      </c>
      <c r="E289" s="23" t="s">
        <v>1010</v>
      </c>
      <c r="F289" s="23" t="s">
        <v>964</v>
      </c>
      <c r="G289" s="23" t="s">
        <v>972</v>
      </c>
      <c r="H289" s="24" t="s">
        <v>527</v>
      </c>
      <c r="I289" s="24" t="s">
        <v>2</v>
      </c>
      <c r="J289" s="24" t="s">
        <v>1021</v>
      </c>
      <c r="K289" s="25" t="s">
        <v>2</v>
      </c>
      <c r="L289" s="26">
        <v>7000</v>
      </c>
      <c r="M289" s="27">
        <v>28</v>
      </c>
    </row>
    <row r="290" spans="1:13" ht="14.45" customHeight="1" x14ac:dyDescent="0.25">
      <c r="A290" s="23" t="s">
        <v>385</v>
      </c>
      <c r="B290" s="23" t="s">
        <v>257</v>
      </c>
      <c r="C290" s="23" t="s">
        <v>812</v>
      </c>
      <c r="D290" s="23" t="s">
        <v>2</v>
      </c>
      <c r="E290" s="23" t="s">
        <v>1011</v>
      </c>
      <c r="F290" s="23" t="s">
        <v>964</v>
      </c>
      <c r="G290" s="23" t="s">
        <v>526</v>
      </c>
      <c r="H290" s="24" t="s">
        <v>859</v>
      </c>
      <c r="I290" s="23" t="s">
        <v>944</v>
      </c>
      <c r="J290" s="23" t="s">
        <v>1080</v>
      </c>
      <c r="K290" s="25">
        <v>2025</v>
      </c>
      <c r="L290" s="26">
        <v>5800</v>
      </c>
      <c r="M290" s="27">
        <v>23</v>
      </c>
    </row>
    <row r="291" spans="1:13" ht="14.45" customHeight="1" x14ac:dyDescent="0.25">
      <c r="A291" s="23" t="s">
        <v>385</v>
      </c>
      <c r="B291" s="23" t="s">
        <v>257</v>
      </c>
      <c r="C291" s="23" t="s">
        <v>812</v>
      </c>
      <c r="D291" s="23" t="s">
        <v>2</v>
      </c>
      <c r="E291" s="23" t="s">
        <v>1011</v>
      </c>
      <c r="F291" s="23" t="s">
        <v>964</v>
      </c>
      <c r="G291" s="23" t="s">
        <v>972</v>
      </c>
      <c r="H291" s="24" t="s">
        <v>258</v>
      </c>
      <c r="I291" s="23" t="s">
        <v>945</v>
      </c>
      <c r="J291" s="23" t="s">
        <v>1054</v>
      </c>
      <c r="K291" s="25">
        <v>2020</v>
      </c>
      <c r="L291" s="26">
        <v>1500</v>
      </c>
      <c r="M291" s="27">
        <v>1.5</v>
      </c>
    </row>
    <row r="292" spans="1:13" ht="14.45" customHeight="1" x14ac:dyDescent="0.25">
      <c r="A292" s="23" t="s">
        <v>385</v>
      </c>
      <c r="B292" s="23" t="s">
        <v>257</v>
      </c>
      <c r="C292" s="23" t="s">
        <v>812</v>
      </c>
      <c r="D292" s="23" t="s">
        <v>2</v>
      </c>
      <c r="E292" s="23" t="s">
        <v>1011</v>
      </c>
      <c r="F292" s="23" t="s">
        <v>9</v>
      </c>
      <c r="G292" s="23" t="s">
        <v>985</v>
      </c>
      <c r="H292" s="24" t="s">
        <v>259</v>
      </c>
      <c r="I292" s="23" t="s">
        <v>946</v>
      </c>
      <c r="J292" s="23" t="s">
        <v>1063</v>
      </c>
      <c r="K292" s="25">
        <v>2022</v>
      </c>
      <c r="L292" s="26">
        <v>4000</v>
      </c>
      <c r="M292" s="27">
        <v>0.6</v>
      </c>
    </row>
    <row r="293" spans="1:13" ht="14.45" customHeight="1" x14ac:dyDescent="0.25">
      <c r="A293" s="23" t="s">
        <v>385</v>
      </c>
      <c r="B293" s="23" t="s">
        <v>257</v>
      </c>
      <c r="C293" s="23" t="s">
        <v>812</v>
      </c>
      <c r="D293" s="23" t="s">
        <v>2</v>
      </c>
      <c r="E293" s="23" t="s">
        <v>1011</v>
      </c>
      <c r="F293" s="23" t="s">
        <v>9</v>
      </c>
      <c r="G293" s="23" t="s">
        <v>985</v>
      </c>
      <c r="H293" s="24" t="s">
        <v>260</v>
      </c>
      <c r="I293" s="23" t="s">
        <v>946</v>
      </c>
      <c r="J293" s="23" t="s">
        <v>1063</v>
      </c>
      <c r="K293" s="25">
        <v>2025</v>
      </c>
      <c r="L293" s="26">
        <v>8000</v>
      </c>
      <c r="M293" s="27">
        <v>1.2</v>
      </c>
    </row>
    <row r="294" spans="1:13" ht="14.45" customHeight="1" x14ac:dyDescent="0.25">
      <c r="A294" s="23" t="s">
        <v>385</v>
      </c>
      <c r="B294" s="23" t="s">
        <v>257</v>
      </c>
      <c r="C294" s="23" t="s">
        <v>812</v>
      </c>
      <c r="D294" s="23" t="s">
        <v>2</v>
      </c>
      <c r="E294" s="23" t="s">
        <v>1011</v>
      </c>
      <c r="F294" s="23" t="s">
        <v>9</v>
      </c>
      <c r="G294" s="23" t="s">
        <v>985</v>
      </c>
      <c r="H294" s="24" t="s">
        <v>261</v>
      </c>
      <c r="I294" s="23" t="s">
        <v>946</v>
      </c>
      <c r="J294" s="23" t="s">
        <v>1063</v>
      </c>
      <c r="K294" s="25">
        <v>2030</v>
      </c>
      <c r="L294" s="26">
        <v>12000</v>
      </c>
      <c r="M294" s="27">
        <v>1.8</v>
      </c>
    </row>
    <row r="295" spans="1:13" ht="14.45" customHeight="1" x14ac:dyDescent="0.25">
      <c r="A295" s="23" t="s">
        <v>385</v>
      </c>
      <c r="B295" s="23" t="s">
        <v>257</v>
      </c>
      <c r="C295" s="23" t="s">
        <v>812</v>
      </c>
      <c r="D295" s="23" t="s">
        <v>2</v>
      </c>
      <c r="E295" s="23" t="s">
        <v>1011</v>
      </c>
      <c r="F295" s="23" t="s">
        <v>9</v>
      </c>
      <c r="G295" s="23" t="s">
        <v>477</v>
      </c>
      <c r="H295" s="24" t="s">
        <v>860</v>
      </c>
      <c r="I295" s="23" t="s">
        <v>861</v>
      </c>
      <c r="J295" s="23" t="s">
        <v>1055</v>
      </c>
      <c r="K295" s="25">
        <v>2030</v>
      </c>
      <c r="L295" s="26">
        <v>15000</v>
      </c>
      <c r="M295" s="27" t="s">
        <v>2</v>
      </c>
    </row>
    <row r="296" spans="1:13" ht="14.45" customHeight="1" x14ac:dyDescent="0.25">
      <c r="A296" s="23" t="s">
        <v>385</v>
      </c>
      <c r="B296" s="23" t="s">
        <v>257</v>
      </c>
      <c r="C296" s="23" t="s">
        <v>813</v>
      </c>
      <c r="D296" s="23" t="s">
        <v>2</v>
      </c>
      <c r="E296" s="23" t="s">
        <v>1012</v>
      </c>
      <c r="F296" s="23" t="s">
        <v>964</v>
      </c>
      <c r="G296" s="23" t="s">
        <v>526</v>
      </c>
      <c r="H296" s="24" t="s">
        <v>262</v>
      </c>
      <c r="I296" s="23" t="s">
        <v>947</v>
      </c>
      <c r="J296" s="24" t="s">
        <v>1083</v>
      </c>
      <c r="K296" s="25">
        <v>2025</v>
      </c>
      <c r="L296" s="26">
        <v>1380</v>
      </c>
      <c r="M296" s="27">
        <v>7.28</v>
      </c>
    </row>
    <row r="297" spans="1:13" ht="14.45" customHeight="1" x14ac:dyDescent="0.25">
      <c r="A297" s="23" t="s">
        <v>385</v>
      </c>
      <c r="B297" s="23" t="s">
        <v>257</v>
      </c>
      <c r="C297" s="23" t="s">
        <v>813</v>
      </c>
      <c r="D297" s="23" t="s">
        <v>2</v>
      </c>
      <c r="E297" s="23" t="s">
        <v>1012</v>
      </c>
      <c r="F297" s="23" t="s">
        <v>9</v>
      </c>
      <c r="G297" s="23" t="s">
        <v>977</v>
      </c>
      <c r="H297" s="24" t="s">
        <v>263</v>
      </c>
      <c r="I297" s="23" t="s">
        <v>948</v>
      </c>
      <c r="J297" s="23" t="s">
        <v>1051</v>
      </c>
      <c r="K297" s="25">
        <v>2025</v>
      </c>
      <c r="L297" s="26">
        <v>3100</v>
      </c>
      <c r="M297" s="27">
        <v>6.47</v>
      </c>
    </row>
    <row r="298" spans="1:13" ht="14.45" customHeight="1" x14ac:dyDescent="0.25">
      <c r="A298" s="23" t="s">
        <v>385</v>
      </c>
      <c r="B298" s="23" t="s">
        <v>257</v>
      </c>
      <c r="C298" s="23" t="s">
        <v>813</v>
      </c>
      <c r="D298" s="23" t="s">
        <v>2</v>
      </c>
      <c r="E298" s="23" t="s">
        <v>1012</v>
      </c>
      <c r="F298" s="23" t="s">
        <v>964</v>
      </c>
      <c r="G298" s="23" t="s">
        <v>975</v>
      </c>
      <c r="H298" s="24" t="s">
        <v>264</v>
      </c>
      <c r="I298" s="23" t="s">
        <v>949</v>
      </c>
      <c r="J298" s="24" t="s">
        <v>1098</v>
      </c>
      <c r="K298" s="25">
        <v>2025</v>
      </c>
      <c r="L298" s="26">
        <v>5000</v>
      </c>
      <c r="M298" s="27">
        <v>2.5</v>
      </c>
    </row>
    <row r="299" spans="1:13" ht="14.45" customHeight="1" x14ac:dyDescent="0.25">
      <c r="A299" s="23" t="s">
        <v>385</v>
      </c>
      <c r="B299" s="23" t="s">
        <v>257</v>
      </c>
      <c r="C299" s="23" t="s">
        <v>825</v>
      </c>
      <c r="D299" s="23" t="s">
        <v>267</v>
      </c>
      <c r="E299" s="23" t="s">
        <v>1013</v>
      </c>
      <c r="F299" s="23" t="s">
        <v>964</v>
      </c>
      <c r="G299" s="23" t="s">
        <v>972</v>
      </c>
      <c r="H299" s="24" t="s">
        <v>268</v>
      </c>
      <c r="I299" s="24" t="s">
        <v>2</v>
      </c>
      <c r="J299" s="24" t="s">
        <v>1048</v>
      </c>
      <c r="K299" s="25">
        <v>2024</v>
      </c>
      <c r="L299" s="26">
        <v>4000</v>
      </c>
      <c r="M299" s="27" t="s">
        <v>2</v>
      </c>
    </row>
    <row r="300" spans="1:13" ht="14.45" customHeight="1" x14ac:dyDescent="0.25">
      <c r="A300" s="23" t="s">
        <v>385</v>
      </c>
      <c r="B300" s="23" t="s">
        <v>257</v>
      </c>
      <c r="C300" s="23" t="s">
        <v>825</v>
      </c>
      <c r="D300" s="23" t="s">
        <v>269</v>
      </c>
      <c r="E300" s="23" t="s">
        <v>1013</v>
      </c>
      <c r="F300" s="23" t="s">
        <v>964</v>
      </c>
      <c r="G300" s="23" t="s">
        <v>972</v>
      </c>
      <c r="H300" s="24" t="s">
        <v>270</v>
      </c>
      <c r="I300" s="24" t="s">
        <v>2</v>
      </c>
      <c r="J300" s="23" t="s">
        <v>1054</v>
      </c>
      <c r="K300" s="25">
        <v>2023</v>
      </c>
      <c r="L300" s="26">
        <f>5000/3</f>
        <v>1666.6666666666667</v>
      </c>
      <c r="M300" s="27" t="s">
        <v>2</v>
      </c>
    </row>
    <row r="301" spans="1:13" ht="14.45" customHeight="1" x14ac:dyDescent="0.25">
      <c r="A301" s="23" t="s">
        <v>385</v>
      </c>
      <c r="B301" s="23" t="s">
        <v>257</v>
      </c>
      <c r="C301" s="23" t="s">
        <v>825</v>
      </c>
      <c r="D301" s="23" t="s">
        <v>271</v>
      </c>
      <c r="E301" s="23" t="s">
        <v>1013</v>
      </c>
      <c r="F301" s="23" t="s">
        <v>964</v>
      </c>
      <c r="G301" s="23" t="s">
        <v>526</v>
      </c>
      <c r="H301" s="24" t="s">
        <v>266</v>
      </c>
      <c r="I301" s="24" t="s">
        <v>2</v>
      </c>
      <c r="J301" s="24" t="s">
        <v>1084</v>
      </c>
      <c r="K301" s="25">
        <v>2025</v>
      </c>
      <c r="L301" s="26">
        <v>400</v>
      </c>
      <c r="M301" s="27" t="s">
        <v>2</v>
      </c>
    </row>
    <row r="302" spans="1:13" ht="14.45" customHeight="1" x14ac:dyDescent="0.25">
      <c r="A302" s="23" t="s">
        <v>385</v>
      </c>
      <c r="B302" s="23" t="s">
        <v>257</v>
      </c>
      <c r="C302" s="23" t="s">
        <v>825</v>
      </c>
      <c r="D302" s="23" t="s">
        <v>272</v>
      </c>
      <c r="E302" s="23" t="s">
        <v>1013</v>
      </c>
      <c r="F302" s="23" t="s">
        <v>964</v>
      </c>
      <c r="G302" s="23" t="s">
        <v>972</v>
      </c>
      <c r="H302" s="24" t="s">
        <v>273</v>
      </c>
      <c r="I302" s="24" t="s">
        <v>2</v>
      </c>
      <c r="J302" s="23" t="s">
        <v>1054</v>
      </c>
      <c r="K302" s="25">
        <v>2018</v>
      </c>
      <c r="L302" s="26">
        <v>800</v>
      </c>
      <c r="M302" s="27" t="s">
        <v>2</v>
      </c>
    </row>
    <row r="303" spans="1:13" ht="14.45" customHeight="1" x14ac:dyDescent="0.25">
      <c r="A303" s="23" t="s">
        <v>385</v>
      </c>
      <c r="B303" s="23" t="s">
        <v>257</v>
      </c>
      <c r="C303" s="23" t="s">
        <v>825</v>
      </c>
      <c r="D303" s="23" t="s">
        <v>274</v>
      </c>
      <c r="E303" s="23" t="s">
        <v>1013</v>
      </c>
      <c r="F303" s="23" t="s">
        <v>964</v>
      </c>
      <c r="G303" s="23" t="s">
        <v>976</v>
      </c>
      <c r="H303" s="24" t="s">
        <v>275</v>
      </c>
      <c r="I303" s="24" t="s">
        <v>2</v>
      </c>
      <c r="J303" s="24" t="s">
        <v>1047</v>
      </c>
      <c r="K303" s="25">
        <v>2025</v>
      </c>
      <c r="L303" s="26">
        <v>680</v>
      </c>
      <c r="M303" s="27" t="s">
        <v>2</v>
      </c>
    </row>
    <row r="304" spans="1:13" ht="14.45" customHeight="1" x14ac:dyDescent="0.25">
      <c r="A304" s="23" t="s">
        <v>385</v>
      </c>
      <c r="B304" s="23" t="s">
        <v>257</v>
      </c>
      <c r="C304" s="23" t="s">
        <v>825</v>
      </c>
      <c r="D304" s="23" t="s">
        <v>274</v>
      </c>
      <c r="E304" s="23" t="s">
        <v>1013</v>
      </c>
      <c r="F304" s="23" t="s">
        <v>964</v>
      </c>
      <c r="G304" s="23" t="s">
        <v>526</v>
      </c>
      <c r="H304" s="24" t="s">
        <v>276</v>
      </c>
      <c r="I304" s="24" t="s">
        <v>2</v>
      </c>
      <c r="J304" s="24" t="s">
        <v>1054</v>
      </c>
      <c r="K304" s="25">
        <v>2030</v>
      </c>
      <c r="L304" s="26">
        <v>500</v>
      </c>
      <c r="M304" s="27" t="s">
        <v>2</v>
      </c>
    </row>
    <row r="305" spans="1:13" ht="14.45" customHeight="1" x14ac:dyDescent="0.25">
      <c r="A305" s="23" t="s">
        <v>385</v>
      </c>
      <c r="B305" s="23" t="s">
        <v>257</v>
      </c>
      <c r="C305" s="23" t="s">
        <v>825</v>
      </c>
      <c r="D305" s="23" t="s">
        <v>274</v>
      </c>
      <c r="E305" s="23" t="s">
        <v>1013</v>
      </c>
      <c r="F305" s="23" t="s">
        <v>9</v>
      </c>
      <c r="G305" s="23" t="s">
        <v>985</v>
      </c>
      <c r="H305" s="24" t="s">
        <v>277</v>
      </c>
      <c r="I305" s="24" t="s">
        <v>2</v>
      </c>
      <c r="J305" s="24" t="s">
        <v>1069</v>
      </c>
      <c r="K305" s="25">
        <v>2021</v>
      </c>
      <c r="L305" s="26">
        <v>2600</v>
      </c>
      <c r="M305" s="27" t="s">
        <v>2</v>
      </c>
    </row>
    <row r="306" spans="1:13" ht="14.45" customHeight="1" x14ac:dyDescent="0.25">
      <c r="A306" s="23" t="s">
        <v>385</v>
      </c>
      <c r="B306" s="23" t="s">
        <v>257</v>
      </c>
      <c r="C306" s="23" t="s">
        <v>825</v>
      </c>
      <c r="D306" s="23" t="s">
        <v>278</v>
      </c>
      <c r="E306" s="23" t="s">
        <v>1013</v>
      </c>
      <c r="F306" s="23" t="s">
        <v>964</v>
      </c>
      <c r="G306" s="23" t="s">
        <v>972</v>
      </c>
      <c r="H306" s="24" t="s">
        <v>279</v>
      </c>
      <c r="I306" s="24" t="s">
        <v>2</v>
      </c>
      <c r="J306" s="23" t="s">
        <v>1054</v>
      </c>
      <c r="K306" s="25">
        <v>2020</v>
      </c>
      <c r="L306" s="26">
        <v>2000</v>
      </c>
      <c r="M306" s="27" t="s">
        <v>2</v>
      </c>
    </row>
    <row r="307" spans="1:13" ht="14.45" customHeight="1" x14ac:dyDescent="0.25">
      <c r="A307" s="23" t="s">
        <v>385</v>
      </c>
      <c r="B307" s="23" t="s">
        <v>257</v>
      </c>
      <c r="C307" s="23" t="s">
        <v>825</v>
      </c>
      <c r="D307" s="23" t="s">
        <v>278</v>
      </c>
      <c r="E307" s="23" t="s">
        <v>1013</v>
      </c>
      <c r="F307" s="23" t="s">
        <v>964</v>
      </c>
      <c r="G307" s="23" t="s">
        <v>972</v>
      </c>
      <c r="H307" s="24" t="s">
        <v>280</v>
      </c>
      <c r="I307" s="24" t="s">
        <v>2</v>
      </c>
      <c r="J307" s="24" t="s">
        <v>1021</v>
      </c>
      <c r="K307" s="25">
        <v>2021</v>
      </c>
      <c r="L307" s="26">
        <v>1100</v>
      </c>
      <c r="M307" s="27" t="s">
        <v>2</v>
      </c>
    </row>
    <row r="308" spans="1:13" ht="14.45" customHeight="1" x14ac:dyDescent="0.25">
      <c r="A308" s="23" t="s">
        <v>385</v>
      </c>
      <c r="B308" s="23" t="s">
        <v>257</v>
      </c>
      <c r="C308" s="23" t="s">
        <v>825</v>
      </c>
      <c r="D308" s="23" t="s">
        <v>281</v>
      </c>
      <c r="E308" s="23" t="s">
        <v>1013</v>
      </c>
      <c r="F308" s="23" t="s">
        <v>964</v>
      </c>
      <c r="G308" s="23" t="s">
        <v>976</v>
      </c>
      <c r="H308" s="24" t="s">
        <v>282</v>
      </c>
      <c r="I308" s="24" t="s">
        <v>2</v>
      </c>
      <c r="J308" s="24" t="s">
        <v>1044</v>
      </c>
      <c r="K308" s="25">
        <v>2019</v>
      </c>
      <c r="L308" s="26">
        <v>3200</v>
      </c>
      <c r="M308" s="27" t="s">
        <v>2</v>
      </c>
    </row>
    <row r="309" spans="1:13" ht="14.45" customHeight="1" x14ac:dyDescent="0.25">
      <c r="A309" s="23" t="s">
        <v>385</v>
      </c>
      <c r="B309" s="23" t="s">
        <v>257</v>
      </c>
      <c r="C309" s="23" t="s">
        <v>825</v>
      </c>
      <c r="D309" s="23" t="s">
        <v>281</v>
      </c>
      <c r="E309" s="23" t="s">
        <v>1013</v>
      </c>
      <c r="F309" s="23" t="s">
        <v>964</v>
      </c>
      <c r="G309" s="23" t="s">
        <v>972</v>
      </c>
      <c r="H309" s="24" t="s">
        <v>283</v>
      </c>
      <c r="I309" s="24" t="s">
        <v>2</v>
      </c>
      <c r="J309" s="24" t="s">
        <v>1021</v>
      </c>
      <c r="K309" s="25">
        <v>2021</v>
      </c>
      <c r="L309" s="26">
        <v>3300</v>
      </c>
      <c r="M309" s="27" t="s">
        <v>2</v>
      </c>
    </row>
    <row r="310" spans="1:13" ht="14.45" customHeight="1" x14ac:dyDescent="0.25">
      <c r="A310" s="23" t="s">
        <v>385</v>
      </c>
      <c r="B310" s="23" t="s">
        <v>257</v>
      </c>
      <c r="C310" s="23" t="s">
        <v>825</v>
      </c>
      <c r="D310" s="23" t="s">
        <v>281</v>
      </c>
      <c r="E310" s="23" t="s">
        <v>1013</v>
      </c>
      <c r="F310" s="23" t="s">
        <v>964</v>
      </c>
      <c r="G310" s="23" t="s">
        <v>972</v>
      </c>
      <c r="H310" s="24" t="s">
        <v>284</v>
      </c>
      <c r="I310" s="24" t="s">
        <v>2</v>
      </c>
      <c r="J310" s="24" t="s">
        <v>1022</v>
      </c>
      <c r="K310" s="25">
        <v>2020</v>
      </c>
      <c r="L310" s="26">
        <v>3000</v>
      </c>
      <c r="M310" s="27" t="s">
        <v>2</v>
      </c>
    </row>
    <row r="311" spans="1:13" ht="14.45" customHeight="1" x14ac:dyDescent="0.25">
      <c r="A311" s="23" t="s">
        <v>385</v>
      </c>
      <c r="B311" s="23" t="s">
        <v>257</v>
      </c>
      <c r="C311" s="23" t="s">
        <v>825</v>
      </c>
      <c r="D311" s="23" t="s">
        <v>285</v>
      </c>
      <c r="E311" s="23" t="s">
        <v>1013</v>
      </c>
      <c r="F311" s="23" t="s">
        <v>964</v>
      </c>
      <c r="G311" s="23" t="s">
        <v>974</v>
      </c>
      <c r="H311" s="24" t="s">
        <v>286</v>
      </c>
      <c r="I311" s="24" t="s">
        <v>2</v>
      </c>
      <c r="J311" s="24" t="s">
        <v>1075</v>
      </c>
      <c r="K311" s="25" t="s">
        <v>2</v>
      </c>
      <c r="L311" s="26">
        <v>1900</v>
      </c>
      <c r="M311" s="27" t="s">
        <v>2</v>
      </c>
    </row>
    <row r="312" spans="1:13" ht="14.45" customHeight="1" x14ac:dyDescent="0.25">
      <c r="A312" s="23" t="s">
        <v>385</v>
      </c>
      <c r="B312" s="23" t="s">
        <v>257</v>
      </c>
      <c r="C312" s="23" t="s">
        <v>825</v>
      </c>
      <c r="D312" s="23" t="s">
        <v>285</v>
      </c>
      <c r="E312" s="23" t="s">
        <v>1013</v>
      </c>
      <c r="F312" s="23" t="s">
        <v>964</v>
      </c>
      <c r="G312" s="23" t="s">
        <v>974</v>
      </c>
      <c r="H312" s="24" t="s">
        <v>287</v>
      </c>
      <c r="I312" s="24" t="s">
        <v>2</v>
      </c>
      <c r="J312" s="24" t="s">
        <v>1075</v>
      </c>
      <c r="K312" s="25" t="s">
        <v>2</v>
      </c>
      <c r="L312" s="26">
        <v>1600</v>
      </c>
      <c r="M312" s="27" t="s">
        <v>2</v>
      </c>
    </row>
    <row r="313" spans="1:13" ht="14.45" customHeight="1" x14ac:dyDescent="0.25">
      <c r="A313" s="23" t="s">
        <v>385</v>
      </c>
      <c r="B313" s="23" t="s">
        <v>257</v>
      </c>
      <c r="C313" s="23" t="s">
        <v>825</v>
      </c>
      <c r="D313" s="23" t="s">
        <v>285</v>
      </c>
      <c r="E313" s="23" t="s">
        <v>1013</v>
      </c>
      <c r="F313" s="23" t="s">
        <v>964</v>
      </c>
      <c r="G313" s="23" t="s">
        <v>972</v>
      </c>
      <c r="H313" s="24" t="s">
        <v>270</v>
      </c>
      <c r="I313" s="24" t="s">
        <v>2</v>
      </c>
      <c r="J313" s="23" t="s">
        <v>1054</v>
      </c>
      <c r="K313" s="25" t="s">
        <v>2</v>
      </c>
      <c r="L313" s="26">
        <v>900</v>
      </c>
      <c r="M313" s="27" t="s">
        <v>2</v>
      </c>
    </row>
    <row r="314" spans="1:13" ht="14.45" customHeight="1" x14ac:dyDescent="0.25">
      <c r="A314" s="23" t="s">
        <v>385</v>
      </c>
      <c r="B314" s="23" t="s">
        <v>257</v>
      </c>
      <c r="C314" s="23" t="s">
        <v>825</v>
      </c>
      <c r="D314" s="23" t="s">
        <v>285</v>
      </c>
      <c r="E314" s="23" t="s">
        <v>1013</v>
      </c>
      <c r="F314" s="23" t="s">
        <v>964</v>
      </c>
      <c r="G314" s="23" t="s">
        <v>972</v>
      </c>
      <c r="H314" s="24" t="s">
        <v>270</v>
      </c>
      <c r="I314" s="24" t="s">
        <v>2</v>
      </c>
      <c r="J314" s="23" t="s">
        <v>1054</v>
      </c>
      <c r="K314" s="25" t="s">
        <v>2</v>
      </c>
      <c r="L314" s="26">
        <v>1100</v>
      </c>
      <c r="M314" s="27" t="s">
        <v>2</v>
      </c>
    </row>
    <row r="315" spans="1:13" ht="14.45" customHeight="1" x14ac:dyDescent="0.25">
      <c r="A315" s="23" t="s">
        <v>385</v>
      </c>
      <c r="B315" s="23" t="s">
        <v>257</v>
      </c>
      <c r="C315" s="23" t="s">
        <v>826</v>
      </c>
      <c r="D315" s="23" t="s">
        <v>288</v>
      </c>
      <c r="E315" s="23" t="s">
        <v>1015</v>
      </c>
      <c r="F315" s="23" t="s">
        <v>9</v>
      </c>
      <c r="G315" s="23" t="s">
        <v>477</v>
      </c>
      <c r="H315" s="24" t="s">
        <v>289</v>
      </c>
      <c r="I315" s="24" t="s">
        <v>2</v>
      </c>
      <c r="J315" s="24" t="s">
        <v>1054</v>
      </c>
      <c r="K315" s="25" t="s">
        <v>2</v>
      </c>
      <c r="L315" s="26">
        <v>73700</v>
      </c>
      <c r="M315" s="27" t="s">
        <v>2</v>
      </c>
    </row>
    <row r="316" spans="1:13" ht="14.45" customHeight="1" x14ac:dyDescent="0.25">
      <c r="A316" s="23" t="s">
        <v>385</v>
      </c>
      <c r="B316" s="23" t="s">
        <v>257</v>
      </c>
      <c r="C316" s="23" t="s">
        <v>824</v>
      </c>
      <c r="D316" s="23" t="s">
        <v>265</v>
      </c>
      <c r="E316" s="23" t="s">
        <v>1016</v>
      </c>
      <c r="F316" s="23" t="s">
        <v>9</v>
      </c>
      <c r="G316" s="23" t="s">
        <v>477</v>
      </c>
      <c r="H316" s="24" t="s">
        <v>290</v>
      </c>
      <c r="I316" s="24" t="s">
        <v>2</v>
      </c>
      <c r="J316" s="24" t="s">
        <v>1054</v>
      </c>
      <c r="K316" s="25" t="s">
        <v>2</v>
      </c>
      <c r="L316" s="26">
        <v>43000</v>
      </c>
      <c r="M316" s="27" t="s">
        <v>2</v>
      </c>
    </row>
    <row r="317" spans="1:13" ht="14.45" customHeight="1" x14ac:dyDescent="0.25">
      <c r="A317" s="23" t="s">
        <v>385</v>
      </c>
      <c r="B317" s="23" t="s">
        <v>257</v>
      </c>
      <c r="C317" s="23" t="s">
        <v>824</v>
      </c>
      <c r="D317" s="23" t="s">
        <v>2</v>
      </c>
      <c r="E317" s="23" t="s">
        <v>1016</v>
      </c>
      <c r="F317" s="23" t="s">
        <v>964</v>
      </c>
      <c r="G317" s="23" t="s">
        <v>526</v>
      </c>
      <c r="H317" s="24" t="s">
        <v>266</v>
      </c>
      <c r="I317" s="24" t="s">
        <v>2</v>
      </c>
      <c r="J317" s="24" t="s">
        <v>1084</v>
      </c>
      <c r="K317" s="25">
        <v>2025</v>
      </c>
      <c r="L317" s="26">
        <v>2600</v>
      </c>
      <c r="M317" s="27" t="s">
        <v>2</v>
      </c>
    </row>
    <row r="318" spans="1:13" ht="14.45" customHeight="1" x14ac:dyDescent="0.25">
      <c r="A318" s="23" t="s">
        <v>387</v>
      </c>
      <c r="B318" s="23" t="s">
        <v>240</v>
      </c>
      <c r="C318" s="23" t="s">
        <v>241</v>
      </c>
      <c r="D318" s="23" t="s">
        <v>672</v>
      </c>
      <c r="E318" s="23" t="s">
        <v>1014</v>
      </c>
      <c r="F318" s="23" t="s">
        <v>964</v>
      </c>
      <c r="G318" s="23" t="s">
        <v>975</v>
      </c>
      <c r="H318" s="24" t="s">
        <v>242</v>
      </c>
      <c r="I318" s="24" t="s">
        <v>750</v>
      </c>
      <c r="J318" s="24" t="s">
        <v>1099</v>
      </c>
      <c r="K318" s="25">
        <v>2018</v>
      </c>
      <c r="L318" s="26">
        <v>20797</v>
      </c>
      <c r="M318" s="27" t="s">
        <v>2</v>
      </c>
    </row>
    <row r="319" spans="1:13" ht="14.45" customHeight="1" x14ac:dyDescent="0.25">
      <c r="A319" s="23" t="s">
        <v>387</v>
      </c>
      <c r="B319" s="23" t="s">
        <v>240</v>
      </c>
      <c r="C319" s="23" t="s">
        <v>241</v>
      </c>
      <c r="D319" s="23" t="s">
        <v>673</v>
      </c>
      <c r="E319" s="23" t="s">
        <v>1014</v>
      </c>
      <c r="F319" s="23" t="s">
        <v>964</v>
      </c>
      <c r="G319" s="23" t="s">
        <v>975</v>
      </c>
      <c r="H319" s="24" t="s">
        <v>243</v>
      </c>
      <c r="I319" s="24" t="s">
        <v>749</v>
      </c>
      <c r="J319" s="24" t="s">
        <v>1099</v>
      </c>
      <c r="K319" s="25">
        <v>2020</v>
      </c>
      <c r="L319" s="26">
        <v>89619</v>
      </c>
      <c r="M319" s="27" t="s">
        <v>2</v>
      </c>
    </row>
    <row r="320" spans="1:13" ht="14.45" customHeight="1" x14ac:dyDescent="0.25">
      <c r="A320" s="23" t="s">
        <v>387</v>
      </c>
      <c r="B320" s="23" t="s">
        <v>240</v>
      </c>
      <c r="C320" s="23" t="s">
        <v>241</v>
      </c>
      <c r="D320" s="23" t="s">
        <v>673</v>
      </c>
      <c r="E320" s="23" t="s">
        <v>1014</v>
      </c>
      <c r="F320" s="23" t="s">
        <v>964</v>
      </c>
      <c r="G320" s="23" t="s">
        <v>974</v>
      </c>
      <c r="H320" s="24" t="s">
        <v>244</v>
      </c>
      <c r="I320" s="24" t="s">
        <v>709</v>
      </c>
      <c r="J320" s="24" t="s">
        <v>1079</v>
      </c>
      <c r="K320" s="25">
        <v>2026</v>
      </c>
      <c r="L320" s="26">
        <v>13407</v>
      </c>
      <c r="M320" s="27" t="s">
        <v>2</v>
      </c>
    </row>
    <row r="321" spans="1:13" ht="14.45" customHeight="1" x14ac:dyDescent="0.25">
      <c r="A321" s="23" t="s">
        <v>387</v>
      </c>
      <c r="B321" s="23" t="s">
        <v>240</v>
      </c>
      <c r="C321" s="23" t="s">
        <v>241</v>
      </c>
      <c r="D321" s="23" t="s">
        <v>2</v>
      </c>
      <c r="E321" s="23" t="s">
        <v>1014</v>
      </c>
      <c r="F321" s="23" t="s">
        <v>9</v>
      </c>
      <c r="G321" s="23" t="s">
        <v>477</v>
      </c>
      <c r="H321" s="24" t="s">
        <v>245</v>
      </c>
      <c r="I321" s="24" t="s">
        <v>710</v>
      </c>
      <c r="J321" s="24" t="s">
        <v>1056</v>
      </c>
      <c r="K321" s="25" t="s">
        <v>2</v>
      </c>
      <c r="L321" s="26">
        <v>27000</v>
      </c>
      <c r="M321" s="27" t="s">
        <v>2</v>
      </c>
    </row>
    <row r="322" spans="1:13" ht="14.45" customHeight="1" x14ac:dyDescent="0.25">
      <c r="A322" s="23" t="s">
        <v>387</v>
      </c>
      <c r="B322" s="23" t="s">
        <v>240</v>
      </c>
      <c r="C322" s="23" t="s">
        <v>241</v>
      </c>
      <c r="D322" s="23" t="s">
        <v>674</v>
      </c>
      <c r="E322" s="23" t="s">
        <v>1014</v>
      </c>
      <c r="F322" s="23" t="s">
        <v>965</v>
      </c>
      <c r="G322" s="23" t="s">
        <v>965</v>
      </c>
      <c r="H322" s="24" t="s">
        <v>246</v>
      </c>
      <c r="I322" s="24" t="s">
        <v>711</v>
      </c>
      <c r="J322" s="24"/>
      <c r="K322" s="25" t="s">
        <v>2</v>
      </c>
      <c r="L322" s="26" t="s">
        <v>2</v>
      </c>
      <c r="M322" s="27">
        <v>20</v>
      </c>
    </row>
    <row r="323" spans="1:13" ht="14.45" customHeight="1" x14ac:dyDescent="0.25">
      <c r="A323" s="23" t="s">
        <v>387</v>
      </c>
      <c r="B323" s="23" t="s">
        <v>240</v>
      </c>
      <c r="C323" s="23" t="s">
        <v>241</v>
      </c>
      <c r="D323" s="23" t="s">
        <v>2</v>
      </c>
      <c r="E323" s="23" t="s">
        <v>1014</v>
      </c>
      <c r="F323" s="23" t="s">
        <v>965</v>
      </c>
      <c r="G323" s="23" t="s">
        <v>965</v>
      </c>
      <c r="H323" s="24" t="s">
        <v>662</v>
      </c>
      <c r="I323" s="24" t="s">
        <v>712</v>
      </c>
      <c r="J323" s="24"/>
      <c r="K323" s="25" t="s">
        <v>2</v>
      </c>
      <c r="L323" s="26" t="s">
        <v>2</v>
      </c>
      <c r="M323" s="27" t="s">
        <v>2</v>
      </c>
    </row>
    <row r="324" spans="1:13" ht="14.45" customHeight="1" x14ac:dyDescent="0.25">
      <c r="A324" s="23" t="s">
        <v>387</v>
      </c>
      <c r="B324" s="23" t="s">
        <v>240</v>
      </c>
      <c r="C324" s="23" t="s">
        <v>241</v>
      </c>
      <c r="D324" s="23" t="s">
        <v>2</v>
      </c>
      <c r="E324" s="23" t="s">
        <v>1014</v>
      </c>
      <c r="F324" s="23" t="s">
        <v>965</v>
      </c>
      <c r="G324" s="23" t="s">
        <v>965</v>
      </c>
      <c r="H324" s="24" t="s">
        <v>666</v>
      </c>
      <c r="I324" s="24" t="s">
        <v>2</v>
      </c>
      <c r="J324" s="24"/>
      <c r="K324" s="25" t="s">
        <v>2</v>
      </c>
      <c r="L324" s="26" t="s">
        <v>2</v>
      </c>
      <c r="M324" s="27" t="s">
        <v>2</v>
      </c>
    </row>
    <row r="325" spans="1:13" ht="14.45" customHeight="1" x14ac:dyDescent="0.25">
      <c r="A325" s="23" t="s">
        <v>387</v>
      </c>
      <c r="B325" s="23" t="s">
        <v>240</v>
      </c>
      <c r="C325" s="23" t="s">
        <v>241</v>
      </c>
      <c r="D325" s="23" t="s">
        <v>2</v>
      </c>
      <c r="E325" s="23" t="s">
        <v>1014</v>
      </c>
      <c r="F325" s="23" t="s">
        <v>965</v>
      </c>
      <c r="G325" s="23" t="s">
        <v>965</v>
      </c>
      <c r="H325" s="24" t="s">
        <v>667</v>
      </c>
      <c r="I325" s="24" t="s">
        <v>2</v>
      </c>
      <c r="J325" s="24"/>
      <c r="K325" s="25" t="s">
        <v>2</v>
      </c>
      <c r="L325" s="26" t="s">
        <v>2</v>
      </c>
      <c r="M325" s="27" t="s">
        <v>2</v>
      </c>
    </row>
    <row r="326" spans="1:13" ht="14.45" customHeight="1" x14ac:dyDescent="0.25">
      <c r="A326" s="23" t="s">
        <v>387</v>
      </c>
      <c r="B326" s="23" t="s">
        <v>240</v>
      </c>
      <c r="C326" s="23" t="s">
        <v>241</v>
      </c>
      <c r="D326" s="23" t="s">
        <v>2</v>
      </c>
      <c r="E326" s="23" t="s">
        <v>1014</v>
      </c>
      <c r="F326" s="23" t="s">
        <v>9</v>
      </c>
      <c r="G326" s="23" t="s">
        <v>985</v>
      </c>
      <c r="H326" s="24" t="s">
        <v>668</v>
      </c>
      <c r="I326" s="24" t="s">
        <v>2</v>
      </c>
      <c r="J326" s="24" t="s">
        <v>1067</v>
      </c>
      <c r="K326" s="25" t="s">
        <v>2</v>
      </c>
      <c r="L326" s="26" t="s">
        <v>2</v>
      </c>
      <c r="M326" s="27" t="s">
        <v>2</v>
      </c>
    </row>
    <row r="327" spans="1:13" ht="14.45" customHeight="1" x14ac:dyDescent="0.25">
      <c r="A327" s="23" t="s">
        <v>387</v>
      </c>
      <c r="B327" s="23" t="s">
        <v>240</v>
      </c>
      <c r="C327" s="23" t="s">
        <v>241</v>
      </c>
      <c r="D327" s="23" t="s">
        <v>2</v>
      </c>
      <c r="E327" s="23" t="s">
        <v>1014</v>
      </c>
      <c r="F327" s="23" t="s">
        <v>9</v>
      </c>
      <c r="G327" s="23" t="s">
        <v>985</v>
      </c>
      <c r="H327" s="24" t="s">
        <v>669</v>
      </c>
      <c r="I327" s="24" t="s">
        <v>2</v>
      </c>
      <c r="J327" s="24" t="s">
        <v>1067</v>
      </c>
      <c r="K327" s="25" t="s">
        <v>2</v>
      </c>
      <c r="L327" s="26" t="s">
        <v>2</v>
      </c>
      <c r="M327" s="27" t="s">
        <v>2</v>
      </c>
    </row>
    <row r="328" spans="1:13" ht="14.45" customHeight="1" x14ac:dyDescent="0.25">
      <c r="A328" s="23" t="s">
        <v>387</v>
      </c>
      <c r="B328" s="23" t="s">
        <v>240</v>
      </c>
      <c r="C328" s="23" t="s">
        <v>241</v>
      </c>
      <c r="D328" s="23" t="s">
        <v>2</v>
      </c>
      <c r="E328" s="23" t="s">
        <v>1014</v>
      </c>
      <c r="F328" s="23" t="s">
        <v>964</v>
      </c>
      <c r="G328" s="23" t="s">
        <v>976</v>
      </c>
      <c r="H328" s="24" t="s">
        <v>670</v>
      </c>
      <c r="I328" s="24" t="s">
        <v>2</v>
      </c>
      <c r="J328" s="24" t="s">
        <v>1049</v>
      </c>
      <c r="K328" s="25" t="s">
        <v>2</v>
      </c>
      <c r="L328" s="26" t="s">
        <v>2</v>
      </c>
      <c r="M328" s="27" t="s">
        <v>2</v>
      </c>
    </row>
    <row r="329" spans="1:13" ht="14.45" customHeight="1" x14ac:dyDescent="0.25">
      <c r="A329" s="23" t="s">
        <v>387</v>
      </c>
      <c r="B329" s="23" t="s">
        <v>240</v>
      </c>
      <c r="C329" s="23" t="s">
        <v>241</v>
      </c>
      <c r="D329" s="23" t="s">
        <v>2</v>
      </c>
      <c r="E329" s="23" t="s">
        <v>1014</v>
      </c>
      <c r="F329" s="23" t="s">
        <v>965</v>
      </c>
      <c r="G329" s="23" t="s">
        <v>965</v>
      </c>
      <c r="H329" s="24" t="s">
        <v>671</v>
      </c>
      <c r="I329" s="24" t="s">
        <v>2</v>
      </c>
      <c r="J329" s="24"/>
      <c r="K329" s="25" t="s">
        <v>2</v>
      </c>
      <c r="L329" s="26" t="s">
        <v>2</v>
      </c>
      <c r="M329" s="27" t="s">
        <v>2</v>
      </c>
    </row>
    <row r="330" spans="1:13" ht="14.45" customHeight="1" x14ac:dyDescent="0.25">
      <c r="A330" s="23" t="s">
        <v>387</v>
      </c>
      <c r="B330" s="23" t="s">
        <v>240</v>
      </c>
      <c r="C330" s="23" t="s">
        <v>241</v>
      </c>
      <c r="D330" s="23" t="s">
        <v>2</v>
      </c>
      <c r="E330" s="23" t="s">
        <v>1014</v>
      </c>
      <c r="F330" s="23" t="s">
        <v>965</v>
      </c>
      <c r="G330" s="23" t="s">
        <v>965</v>
      </c>
      <c r="H330" s="24" t="s">
        <v>665</v>
      </c>
      <c r="I330" s="24" t="s">
        <v>2</v>
      </c>
      <c r="J330" s="24"/>
      <c r="K330" s="25" t="s">
        <v>2</v>
      </c>
      <c r="L330" s="26" t="s">
        <v>2</v>
      </c>
      <c r="M330" s="27" t="s">
        <v>2</v>
      </c>
    </row>
    <row r="331" spans="1:13" ht="14.45" customHeight="1" x14ac:dyDescent="0.25">
      <c r="A331" s="23" t="s">
        <v>387</v>
      </c>
      <c r="B331" s="23" t="s">
        <v>240</v>
      </c>
      <c r="C331" s="23" t="s">
        <v>241</v>
      </c>
      <c r="D331" s="23" t="s">
        <v>2</v>
      </c>
      <c r="E331" s="23" t="s">
        <v>1014</v>
      </c>
      <c r="F331" s="23" t="s">
        <v>965</v>
      </c>
      <c r="G331" s="23" t="s">
        <v>965</v>
      </c>
      <c r="H331" s="24" t="s">
        <v>664</v>
      </c>
      <c r="I331" s="24" t="s">
        <v>2</v>
      </c>
      <c r="J331" s="24"/>
      <c r="K331" s="25" t="s">
        <v>2</v>
      </c>
      <c r="L331" s="26" t="s">
        <v>2</v>
      </c>
      <c r="M331" s="27" t="s">
        <v>2</v>
      </c>
    </row>
    <row r="332" spans="1:13" ht="14.45" customHeight="1" x14ac:dyDescent="0.25">
      <c r="A332" s="23" t="s">
        <v>387</v>
      </c>
      <c r="B332" s="23" t="s">
        <v>240</v>
      </c>
      <c r="C332" s="23" t="s">
        <v>241</v>
      </c>
      <c r="D332" s="23" t="s">
        <v>2</v>
      </c>
      <c r="E332" s="23" t="s">
        <v>1014</v>
      </c>
      <c r="F332" s="23" t="s">
        <v>965</v>
      </c>
      <c r="G332" s="23" t="s">
        <v>965</v>
      </c>
      <c r="H332" s="24" t="s">
        <v>663</v>
      </c>
      <c r="I332" s="24" t="s">
        <v>2</v>
      </c>
      <c r="J332" s="24"/>
      <c r="K332" s="25" t="s">
        <v>2</v>
      </c>
      <c r="L332" s="26" t="s">
        <v>2</v>
      </c>
      <c r="M332" s="27" t="s">
        <v>2</v>
      </c>
    </row>
    <row r="333" spans="1:13" ht="14.45" customHeight="1" x14ac:dyDescent="0.25">
      <c r="A333" s="23" t="s">
        <v>387</v>
      </c>
      <c r="B333" s="23" t="s">
        <v>240</v>
      </c>
      <c r="C333" s="23" t="s">
        <v>247</v>
      </c>
      <c r="D333" s="23" t="s">
        <v>2</v>
      </c>
      <c r="E333" s="23" t="s">
        <v>1017</v>
      </c>
      <c r="F333" s="23" t="s">
        <v>964</v>
      </c>
      <c r="G333" s="23" t="s">
        <v>976</v>
      </c>
      <c r="H333" s="24" t="s">
        <v>248</v>
      </c>
      <c r="I333" s="24" t="s">
        <v>2</v>
      </c>
      <c r="J333" s="24" t="s">
        <v>1047</v>
      </c>
      <c r="K333" s="25" t="s">
        <v>2</v>
      </c>
      <c r="L333" s="26" t="s">
        <v>2</v>
      </c>
      <c r="M333" s="27" t="s">
        <v>2</v>
      </c>
    </row>
    <row r="334" spans="1:13" ht="14.45" customHeight="1" x14ac:dyDescent="0.25">
      <c r="A334" s="23" t="s">
        <v>387</v>
      </c>
      <c r="B334" s="23" t="s">
        <v>240</v>
      </c>
      <c r="C334" s="23" t="s">
        <v>247</v>
      </c>
      <c r="D334" s="23" t="s">
        <v>2</v>
      </c>
      <c r="E334" s="23" t="s">
        <v>1017</v>
      </c>
      <c r="F334" s="23" t="s">
        <v>964</v>
      </c>
      <c r="G334" s="23" t="s">
        <v>976</v>
      </c>
      <c r="H334" s="24" t="s">
        <v>249</v>
      </c>
      <c r="I334" s="24" t="s">
        <v>2</v>
      </c>
      <c r="J334" s="24" t="s">
        <v>1044</v>
      </c>
      <c r="K334" s="25" t="s">
        <v>2</v>
      </c>
      <c r="L334" s="26" t="s">
        <v>2</v>
      </c>
      <c r="M334" s="27" t="s">
        <v>2</v>
      </c>
    </row>
    <row r="335" spans="1:13" ht="14.45" customHeight="1" x14ac:dyDescent="0.25">
      <c r="A335" s="23" t="s">
        <v>387</v>
      </c>
      <c r="B335" s="23" t="s">
        <v>240</v>
      </c>
      <c r="C335" s="23" t="s">
        <v>247</v>
      </c>
      <c r="D335" s="23" t="s">
        <v>2</v>
      </c>
      <c r="E335" s="23" t="s">
        <v>1017</v>
      </c>
      <c r="F335" s="23" t="s">
        <v>964</v>
      </c>
      <c r="G335" s="23" t="s">
        <v>976</v>
      </c>
      <c r="H335" s="24" t="s">
        <v>250</v>
      </c>
      <c r="I335" s="24" t="s">
        <v>2</v>
      </c>
      <c r="J335" s="24" t="s">
        <v>1044</v>
      </c>
      <c r="K335" s="25" t="s">
        <v>2</v>
      </c>
      <c r="L335" s="26" t="s">
        <v>2</v>
      </c>
      <c r="M335" s="27" t="s">
        <v>2</v>
      </c>
    </row>
    <row r="336" spans="1:13" ht="14.45" customHeight="1" x14ac:dyDescent="0.25">
      <c r="A336" s="23" t="s">
        <v>387</v>
      </c>
      <c r="B336" s="23" t="s">
        <v>240</v>
      </c>
      <c r="C336" s="23" t="s">
        <v>247</v>
      </c>
      <c r="D336" s="23" t="s">
        <v>2</v>
      </c>
      <c r="E336" s="23" t="s">
        <v>1017</v>
      </c>
      <c r="F336" s="23" t="s">
        <v>964</v>
      </c>
      <c r="G336" s="23" t="s">
        <v>976</v>
      </c>
      <c r="H336" s="24" t="s">
        <v>251</v>
      </c>
      <c r="I336" s="24" t="s">
        <v>2</v>
      </c>
      <c r="J336" s="24" t="s">
        <v>1047</v>
      </c>
      <c r="K336" s="25" t="s">
        <v>2</v>
      </c>
      <c r="L336" s="26" t="s">
        <v>2</v>
      </c>
      <c r="M336" s="27" t="s">
        <v>2</v>
      </c>
    </row>
    <row r="337" spans="1:13" ht="14.45" customHeight="1" x14ac:dyDescent="0.25">
      <c r="A337" s="23" t="s">
        <v>387</v>
      </c>
      <c r="B337" s="23" t="s">
        <v>240</v>
      </c>
      <c r="C337" s="23" t="s">
        <v>247</v>
      </c>
      <c r="D337" s="23" t="s">
        <v>2</v>
      </c>
      <c r="E337" s="23" t="s">
        <v>1017</v>
      </c>
      <c r="F337" s="23" t="s">
        <v>964</v>
      </c>
      <c r="G337" s="23" t="s">
        <v>976</v>
      </c>
      <c r="H337" s="24" t="s">
        <v>252</v>
      </c>
      <c r="I337" s="24" t="s">
        <v>2</v>
      </c>
      <c r="J337" s="24" t="s">
        <v>1047</v>
      </c>
      <c r="K337" s="25" t="s">
        <v>2</v>
      </c>
      <c r="L337" s="26" t="s">
        <v>2</v>
      </c>
      <c r="M337" s="27" t="s">
        <v>2</v>
      </c>
    </row>
    <row r="338" spans="1:13" ht="14.45" customHeight="1" x14ac:dyDescent="0.25">
      <c r="A338" s="23" t="s">
        <v>387</v>
      </c>
      <c r="B338" s="23" t="s">
        <v>240</v>
      </c>
      <c r="C338" s="23" t="s">
        <v>247</v>
      </c>
      <c r="D338" s="23" t="s">
        <v>2</v>
      </c>
      <c r="E338" s="23" t="s">
        <v>1017</v>
      </c>
      <c r="F338" s="23" t="s">
        <v>964</v>
      </c>
      <c r="G338" s="23" t="s">
        <v>972</v>
      </c>
      <c r="H338" s="24" t="s">
        <v>253</v>
      </c>
      <c r="I338" s="24" t="s">
        <v>713</v>
      </c>
      <c r="J338" s="23" t="s">
        <v>1054</v>
      </c>
      <c r="K338" s="25">
        <v>2017</v>
      </c>
      <c r="L338" s="26" t="s">
        <v>2</v>
      </c>
      <c r="M338" s="27" t="s">
        <v>2</v>
      </c>
    </row>
    <row r="339" spans="1:13" ht="14.45" customHeight="1" x14ac:dyDescent="0.25">
      <c r="A339" s="23" t="s">
        <v>387</v>
      </c>
      <c r="B339" s="23" t="s">
        <v>240</v>
      </c>
      <c r="C339" s="23" t="s">
        <v>247</v>
      </c>
      <c r="D339" s="23" t="s">
        <v>2</v>
      </c>
      <c r="E339" s="23" t="s">
        <v>1017</v>
      </c>
      <c r="F339" s="23" t="s">
        <v>964</v>
      </c>
      <c r="G339" s="23" t="s">
        <v>972</v>
      </c>
      <c r="H339" s="24" t="s">
        <v>254</v>
      </c>
      <c r="I339" s="24" t="s">
        <v>2</v>
      </c>
      <c r="J339" s="23" t="s">
        <v>1054</v>
      </c>
      <c r="K339" s="25" t="s">
        <v>2</v>
      </c>
      <c r="L339" s="26" t="s">
        <v>2</v>
      </c>
      <c r="M339" s="27" t="s">
        <v>2</v>
      </c>
    </row>
    <row r="340" spans="1:13" ht="14.45" customHeight="1" x14ac:dyDescent="0.25">
      <c r="A340" s="23" t="s">
        <v>387</v>
      </c>
      <c r="B340" s="23" t="s">
        <v>240</v>
      </c>
      <c r="C340" s="23" t="s">
        <v>247</v>
      </c>
      <c r="D340" s="23" t="s">
        <v>2</v>
      </c>
      <c r="E340" s="23" t="s">
        <v>1017</v>
      </c>
      <c r="F340" s="23" t="s">
        <v>964</v>
      </c>
      <c r="G340" s="23" t="s">
        <v>972</v>
      </c>
      <c r="H340" s="24" t="s">
        <v>255</v>
      </c>
      <c r="I340" s="24" t="s">
        <v>2</v>
      </c>
      <c r="J340" s="23" t="s">
        <v>1054</v>
      </c>
      <c r="K340" s="25" t="s">
        <v>2</v>
      </c>
      <c r="L340" s="26" t="s">
        <v>2</v>
      </c>
      <c r="M340" s="27" t="s">
        <v>2</v>
      </c>
    </row>
    <row r="341" spans="1:13" ht="14.45" customHeight="1" x14ac:dyDescent="0.25">
      <c r="A341" s="23" t="s">
        <v>387</v>
      </c>
      <c r="B341" s="23" t="s">
        <v>240</v>
      </c>
      <c r="C341" s="23" t="s">
        <v>247</v>
      </c>
      <c r="D341" s="23" t="s">
        <v>2</v>
      </c>
      <c r="E341" s="23" t="s">
        <v>1017</v>
      </c>
      <c r="F341" s="23" t="s">
        <v>964</v>
      </c>
      <c r="G341" s="23" t="s">
        <v>979</v>
      </c>
      <c r="H341" s="24" t="s">
        <v>256</v>
      </c>
      <c r="I341" s="24" t="s">
        <v>714</v>
      </c>
      <c r="J341" s="24" t="s">
        <v>1072</v>
      </c>
      <c r="K341" s="25" t="s">
        <v>2</v>
      </c>
      <c r="L341" s="26">
        <v>12000</v>
      </c>
      <c r="M341" s="27">
        <v>3.0880000000000001</v>
      </c>
    </row>
    <row r="342" spans="1:13" ht="14.45" customHeight="1" x14ac:dyDescent="0.25">
      <c r="A342" s="23" t="s">
        <v>387</v>
      </c>
      <c r="B342" s="23" t="s">
        <v>240</v>
      </c>
      <c r="C342" s="23" t="s">
        <v>247</v>
      </c>
      <c r="D342" s="23" t="s">
        <v>2</v>
      </c>
      <c r="E342" s="23" t="s">
        <v>1017</v>
      </c>
      <c r="F342" s="23" t="s">
        <v>9</v>
      </c>
      <c r="G342" s="23" t="s">
        <v>985</v>
      </c>
      <c r="H342" s="24" t="s">
        <v>677</v>
      </c>
      <c r="I342" s="24" t="s">
        <v>2</v>
      </c>
      <c r="J342" s="24" t="s">
        <v>1067</v>
      </c>
      <c r="K342" s="25" t="s">
        <v>2</v>
      </c>
      <c r="L342" s="26" t="s">
        <v>2</v>
      </c>
      <c r="M342" s="26" t="s">
        <v>2</v>
      </c>
    </row>
    <row r="343" spans="1:13" ht="14.45" customHeight="1" x14ac:dyDescent="0.25">
      <c r="A343" s="23" t="s">
        <v>387</v>
      </c>
      <c r="B343" s="23" t="s">
        <v>240</v>
      </c>
      <c r="C343" s="23" t="s">
        <v>247</v>
      </c>
      <c r="D343" s="23" t="s">
        <v>2</v>
      </c>
      <c r="E343" s="23" t="s">
        <v>1017</v>
      </c>
      <c r="F343" s="23" t="s">
        <v>9</v>
      </c>
      <c r="G343" s="23" t="s">
        <v>985</v>
      </c>
      <c r="H343" s="24" t="s">
        <v>676</v>
      </c>
      <c r="I343" s="24" t="s">
        <v>2</v>
      </c>
      <c r="J343" s="24" t="s">
        <v>1067</v>
      </c>
      <c r="K343" s="25" t="s">
        <v>2</v>
      </c>
      <c r="L343" s="26" t="s">
        <v>2</v>
      </c>
      <c r="M343" s="26" t="s">
        <v>2</v>
      </c>
    </row>
    <row r="344" spans="1:13" ht="14.45" customHeight="1" x14ac:dyDescent="0.25">
      <c r="A344" s="23" t="s">
        <v>387</v>
      </c>
      <c r="B344" s="23" t="s">
        <v>240</v>
      </c>
      <c r="C344" s="23" t="s">
        <v>247</v>
      </c>
      <c r="D344" s="23" t="s">
        <v>2</v>
      </c>
      <c r="E344" s="23" t="s">
        <v>1017</v>
      </c>
      <c r="F344" s="23" t="s">
        <v>964</v>
      </c>
      <c r="G344" s="23" t="s">
        <v>976</v>
      </c>
      <c r="H344" s="24" t="s">
        <v>678</v>
      </c>
      <c r="I344" s="24" t="s">
        <v>2</v>
      </c>
      <c r="J344" s="24" t="s">
        <v>1047</v>
      </c>
      <c r="K344" s="25" t="s">
        <v>2</v>
      </c>
      <c r="L344" s="26" t="s">
        <v>2</v>
      </c>
      <c r="M344" s="26" t="s">
        <v>2</v>
      </c>
    </row>
    <row r="345" spans="1:13" ht="14.45" customHeight="1" x14ac:dyDescent="0.25">
      <c r="A345" s="23" t="s">
        <v>387</v>
      </c>
      <c r="B345" s="23" t="s">
        <v>240</v>
      </c>
      <c r="C345" s="23" t="s">
        <v>247</v>
      </c>
      <c r="D345" s="23" t="s">
        <v>2</v>
      </c>
      <c r="E345" s="23" t="s">
        <v>1017</v>
      </c>
      <c r="F345" s="23" t="s">
        <v>965</v>
      </c>
      <c r="G345" s="23" t="s">
        <v>965</v>
      </c>
      <c r="H345" s="24" t="s">
        <v>679</v>
      </c>
      <c r="I345" s="24" t="s">
        <v>2</v>
      </c>
      <c r="J345" s="24"/>
      <c r="K345" s="25" t="s">
        <v>2</v>
      </c>
      <c r="L345" s="26" t="s">
        <v>2</v>
      </c>
      <c r="M345" s="26" t="s">
        <v>2</v>
      </c>
    </row>
    <row r="346" spans="1:13" ht="14.45" customHeight="1" x14ac:dyDescent="0.25">
      <c r="A346" s="23" t="s">
        <v>387</v>
      </c>
      <c r="B346" s="23" t="s">
        <v>240</v>
      </c>
      <c r="C346" s="23" t="s">
        <v>247</v>
      </c>
      <c r="D346" s="23" t="s">
        <v>2</v>
      </c>
      <c r="E346" s="23" t="s">
        <v>1017</v>
      </c>
      <c r="F346" s="23" t="s">
        <v>964</v>
      </c>
      <c r="G346" s="23" t="s">
        <v>975</v>
      </c>
      <c r="H346" s="24" t="s">
        <v>680</v>
      </c>
      <c r="I346" s="24" t="s">
        <v>2</v>
      </c>
      <c r="J346" s="24" t="s">
        <v>1099</v>
      </c>
      <c r="K346" s="25" t="s">
        <v>2</v>
      </c>
      <c r="L346" s="26" t="s">
        <v>2</v>
      </c>
      <c r="M346" s="26" t="s">
        <v>2</v>
      </c>
    </row>
    <row r="347" spans="1:13" ht="14.45" customHeight="1" x14ac:dyDescent="0.25">
      <c r="A347" s="23" t="s">
        <v>387</v>
      </c>
      <c r="B347" s="23" t="s">
        <v>240</v>
      </c>
      <c r="C347" s="23" t="s">
        <v>247</v>
      </c>
      <c r="D347" s="23" t="s">
        <v>2</v>
      </c>
      <c r="E347" s="23" t="s">
        <v>1017</v>
      </c>
      <c r="F347" s="23" t="s">
        <v>9</v>
      </c>
      <c r="G347" s="23" t="s">
        <v>477</v>
      </c>
      <c r="H347" s="24" t="s">
        <v>681</v>
      </c>
      <c r="I347" s="24" t="s">
        <v>2</v>
      </c>
      <c r="J347" s="24" t="s">
        <v>1054</v>
      </c>
      <c r="K347" s="25" t="s">
        <v>2</v>
      </c>
      <c r="L347" s="26" t="s">
        <v>2</v>
      </c>
      <c r="M347" s="26" t="s">
        <v>2</v>
      </c>
    </row>
    <row r="348" spans="1:13" ht="14.45" customHeight="1" x14ac:dyDescent="0.25">
      <c r="A348" s="23" t="s">
        <v>387</v>
      </c>
      <c r="B348" s="23" t="s">
        <v>240</v>
      </c>
      <c r="C348" s="23" t="s">
        <v>247</v>
      </c>
      <c r="D348" s="23" t="s">
        <v>2</v>
      </c>
      <c r="E348" s="23" t="s">
        <v>1017</v>
      </c>
      <c r="F348" s="23" t="s">
        <v>964</v>
      </c>
      <c r="G348" s="23" t="s">
        <v>975</v>
      </c>
      <c r="H348" s="24" t="s">
        <v>682</v>
      </c>
      <c r="I348" s="24" t="s">
        <v>2</v>
      </c>
      <c r="J348" s="24" t="s">
        <v>1098</v>
      </c>
      <c r="K348" s="25" t="s">
        <v>2</v>
      </c>
      <c r="L348" s="26" t="s">
        <v>2</v>
      </c>
      <c r="M348" s="26" t="s">
        <v>2</v>
      </c>
    </row>
    <row r="349" spans="1:13" ht="14.45" customHeight="1" x14ac:dyDescent="0.25">
      <c r="A349" s="23" t="s">
        <v>387</v>
      </c>
      <c r="B349" s="23" t="s">
        <v>240</v>
      </c>
      <c r="C349" s="23" t="s">
        <v>247</v>
      </c>
      <c r="D349" s="23" t="s">
        <v>2</v>
      </c>
      <c r="E349" s="23" t="s">
        <v>1017</v>
      </c>
      <c r="F349" s="23" t="s">
        <v>9</v>
      </c>
      <c r="G349" s="23" t="s">
        <v>985</v>
      </c>
      <c r="H349" s="24" t="s">
        <v>683</v>
      </c>
      <c r="I349" s="24" t="s">
        <v>2</v>
      </c>
      <c r="J349" s="24" t="s">
        <v>1091</v>
      </c>
      <c r="K349" s="25" t="s">
        <v>2</v>
      </c>
      <c r="L349" s="26" t="s">
        <v>2</v>
      </c>
      <c r="M349" s="26" t="s">
        <v>2</v>
      </c>
    </row>
    <row r="350" spans="1:13" ht="14.45" customHeight="1" x14ac:dyDescent="0.25">
      <c r="A350" s="23" t="s">
        <v>387</v>
      </c>
      <c r="B350" s="23" t="s">
        <v>240</v>
      </c>
      <c r="C350" s="23" t="s">
        <v>247</v>
      </c>
      <c r="D350" s="23" t="s">
        <v>2</v>
      </c>
      <c r="E350" s="23" t="s">
        <v>1017</v>
      </c>
      <c r="F350" s="23" t="s">
        <v>965</v>
      </c>
      <c r="G350" s="23" t="s">
        <v>965</v>
      </c>
      <c r="H350" s="24" t="s">
        <v>684</v>
      </c>
      <c r="I350" s="24" t="s">
        <v>2</v>
      </c>
      <c r="J350" s="24"/>
      <c r="K350" s="25" t="s">
        <v>2</v>
      </c>
      <c r="L350" s="26" t="s">
        <v>2</v>
      </c>
      <c r="M350" s="26" t="s">
        <v>2</v>
      </c>
    </row>
    <row r="351" spans="1:13" ht="14.45" customHeight="1" x14ac:dyDescent="0.25">
      <c r="A351" s="23" t="s">
        <v>387</v>
      </c>
      <c r="B351" s="23" t="s">
        <v>240</v>
      </c>
      <c r="C351" s="23" t="s">
        <v>807</v>
      </c>
      <c r="D351" s="23" t="s">
        <v>875</v>
      </c>
      <c r="E351" s="23" t="s">
        <v>1018</v>
      </c>
      <c r="F351" s="23" t="s">
        <v>964</v>
      </c>
      <c r="G351" s="23" t="s">
        <v>972</v>
      </c>
      <c r="H351" s="24" t="s">
        <v>291</v>
      </c>
      <c r="I351" s="24" t="s">
        <v>573</v>
      </c>
      <c r="J351" s="24" t="s">
        <v>1021</v>
      </c>
      <c r="K351" s="25" t="s">
        <v>2</v>
      </c>
      <c r="L351" s="26">
        <v>2410</v>
      </c>
      <c r="M351" s="27">
        <v>7.33</v>
      </c>
    </row>
    <row r="352" spans="1:13" ht="14.45" customHeight="1" x14ac:dyDescent="0.25">
      <c r="A352" s="23" t="s">
        <v>387</v>
      </c>
      <c r="B352" s="23" t="s">
        <v>240</v>
      </c>
      <c r="C352" s="23" t="s">
        <v>807</v>
      </c>
      <c r="D352" s="23" t="s">
        <v>875</v>
      </c>
      <c r="E352" s="23" t="s">
        <v>1018</v>
      </c>
      <c r="F352" s="23" t="s">
        <v>964</v>
      </c>
      <c r="G352" s="23" t="s">
        <v>972</v>
      </c>
      <c r="H352" s="24" t="s">
        <v>292</v>
      </c>
      <c r="I352" s="24" t="s">
        <v>574</v>
      </c>
      <c r="J352" s="24" t="s">
        <v>1021</v>
      </c>
      <c r="K352" s="25" t="s">
        <v>2</v>
      </c>
      <c r="L352" s="26">
        <v>500</v>
      </c>
      <c r="M352" s="27">
        <v>0.5</v>
      </c>
    </row>
    <row r="353" spans="1:13" ht="14.45" customHeight="1" x14ac:dyDescent="0.25">
      <c r="A353" s="23" t="s">
        <v>387</v>
      </c>
      <c r="B353" s="23" t="s">
        <v>240</v>
      </c>
      <c r="C353" s="23" t="s">
        <v>807</v>
      </c>
      <c r="D353" s="23" t="s">
        <v>875</v>
      </c>
      <c r="E353" s="23" t="s">
        <v>1018</v>
      </c>
      <c r="F353" s="23" t="s">
        <v>964</v>
      </c>
      <c r="G353" s="23" t="s">
        <v>972</v>
      </c>
      <c r="H353" s="24" t="s">
        <v>293</v>
      </c>
      <c r="I353" s="24" t="s">
        <v>575</v>
      </c>
      <c r="J353" s="24" t="s">
        <v>1021</v>
      </c>
      <c r="K353" s="25" t="s">
        <v>2</v>
      </c>
      <c r="L353" s="26">
        <v>300</v>
      </c>
      <c r="M353" s="27">
        <v>3</v>
      </c>
    </row>
    <row r="354" spans="1:13" ht="14.45" customHeight="1" x14ac:dyDescent="0.25">
      <c r="A354" s="23" t="s">
        <v>387</v>
      </c>
      <c r="B354" s="23" t="s">
        <v>240</v>
      </c>
      <c r="C354" s="23" t="s">
        <v>807</v>
      </c>
      <c r="D354" s="23" t="s">
        <v>875</v>
      </c>
      <c r="E354" s="23" t="s">
        <v>1018</v>
      </c>
      <c r="F354" s="23" t="s">
        <v>964</v>
      </c>
      <c r="G354" s="23" t="s">
        <v>976</v>
      </c>
      <c r="H354" s="24" t="s">
        <v>294</v>
      </c>
      <c r="I354" s="24" t="s">
        <v>576</v>
      </c>
      <c r="J354" s="24" t="s">
        <v>1045</v>
      </c>
      <c r="K354" s="25" t="s">
        <v>2</v>
      </c>
      <c r="L354" s="26">
        <v>200</v>
      </c>
      <c r="M354" s="27">
        <v>2.2999999999999998</v>
      </c>
    </row>
    <row r="355" spans="1:13" ht="14.45" customHeight="1" x14ac:dyDescent="0.25">
      <c r="A355" s="23" t="s">
        <v>387</v>
      </c>
      <c r="B355" s="23" t="s">
        <v>240</v>
      </c>
      <c r="C355" s="23" t="s">
        <v>807</v>
      </c>
      <c r="D355" s="23" t="s">
        <v>875</v>
      </c>
      <c r="E355" s="23" t="s">
        <v>1018</v>
      </c>
      <c r="F355" s="23" t="s">
        <v>964</v>
      </c>
      <c r="G355" s="23" t="s">
        <v>972</v>
      </c>
      <c r="H355" s="24" t="s">
        <v>295</v>
      </c>
      <c r="I355" s="24" t="s">
        <v>577</v>
      </c>
      <c r="J355" s="24" t="s">
        <v>1021</v>
      </c>
      <c r="K355" s="25" t="s">
        <v>2</v>
      </c>
      <c r="L355" s="26" t="s">
        <v>2</v>
      </c>
      <c r="M355" s="27">
        <v>6.5</v>
      </c>
    </row>
    <row r="356" spans="1:13" ht="14.45" customHeight="1" x14ac:dyDescent="0.25">
      <c r="A356" s="23" t="s">
        <v>387</v>
      </c>
      <c r="B356" s="23" t="s">
        <v>240</v>
      </c>
      <c r="C356" s="23" t="s">
        <v>807</v>
      </c>
      <c r="D356" s="23" t="s">
        <v>875</v>
      </c>
      <c r="E356" s="23" t="s">
        <v>1018</v>
      </c>
      <c r="F356" s="23" t="s">
        <v>964</v>
      </c>
      <c r="G356" s="23" t="s">
        <v>972</v>
      </c>
      <c r="H356" s="24" t="s">
        <v>123</v>
      </c>
      <c r="I356" s="24" t="s">
        <v>578</v>
      </c>
      <c r="J356" s="24" t="s">
        <v>1022</v>
      </c>
      <c r="K356" s="25" t="s">
        <v>2</v>
      </c>
      <c r="L356" s="26" t="s">
        <v>2</v>
      </c>
      <c r="M356" s="27" t="s">
        <v>2</v>
      </c>
    </row>
    <row r="357" spans="1:13" ht="14.45" customHeight="1" x14ac:dyDescent="0.25">
      <c r="A357" s="23" t="s">
        <v>387</v>
      </c>
      <c r="B357" s="23" t="s">
        <v>240</v>
      </c>
      <c r="C357" s="23" t="s">
        <v>807</v>
      </c>
      <c r="D357" s="23" t="s">
        <v>875</v>
      </c>
      <c r="E357" s="23" t="s">
        <v>1018</v>
      </c>
      <c r="F357" s="23" t="s">
        <v>964</v>
      </c>
      <c r="G357" s="23" t="s">
        <v>972</v>
      </c>
      <c r="H357" s="24" t="s">
        <v>296</v>
      </c>
      <c r="I357" s="24" t="s">
        <v>579</v>
      </c>
      <c r="J357" s="23" t="s">
        <v>1054</v>
      </c>
      <c r="K357" s="25" t="s">
        <v>2</v>
      </c>
      <c r="L357" s="26" t="s">
        <v>2</v>
      </c>
      <c r="M357" s="27">
        <v>1.6</v>
      </c>
    </row>
    <row r="358" spans="1:13" ht="14.45" customHeight="1" x14ac:dyDescent="0.25">
      <c r="A358" s="23" t="s">
        <v>387</v>
      </c>
      <c r="B358" s="23" t="s">
        <v>240</v>
      </c>
      <c r="C358" s="23" t="s">
        <v>807</v>
      </c>
      <c r="D358" s="23" t="s">
        <v>875</v>
      </c>
      <c r="E358" s="23" t="s">
        <v>1018</v>
      </c>
      <c r="F358" s="23" t="s">
        <v>964</v>
      </c>
      <c r="G358" s="23" t="s">
        <v>976</v>
      </c>
      <c r="H358" s="24" t="s">
        <v>297</v>
      </c>
      <c r="I358" s="24" t="s">
        <v>580</v>
      </c>
      <c r="J358" s="24" t="s">
        <v>1098</v>
      </c>
      <c r="K358" s="25" t="s">
        <v>2</v>
      </c>
      <c r="L358" s="26">
        <v>8000</v>
      </c>
      <c r="M358" s="27">
        <v>5</v>
      </c>
    </row>
    <row r="359" spans="1:13" ht="14.45" customHeight="1" x14ac:dyDescent="0.25">
      <c r="A359" s="23" t="s">
        <v>387</v>
      </c>
      <c r="B359" s="23" t="s">
        <v>240</v>
      </c>
      <c r="C359" s="23" t="s">
        <v>807</v>
      </c>
      <c r="D359" s="23" t="s">
        <v>875</v>
      </c>
      <c r="E359" s="23" t="s">
        <v>1018</v>
      </c>
      <c r="F359" s="23" t="s">
        <v>964</v>
      </c>
      <c r="G359" s="23" t="s">
        <v>976</v>
      </c>
      <c r="H359" s="24" t="s">
        <v>298</v>
      </c>
      <c r="I359" s="24" t="s">
        <v>581</v>
      </c>
      <c r="J359" s="24" t="s">
        <v>1098</v>
      </c>
      <c r="K359" s="25" t="s">
        <v>2</v>
      </c>
      <c r="L359" s="26">
        <v>4000</v>
      </c>
      <c r="M359" s="27">
        <v>2.5</v>
      </c>
    </row>
    <row r="360" spans="1:13" ht="14.45" customHeight="1" x14ac:dyDescent="0.25">
      <c r="A360" s="23" t="s">
        <v>387</v>
      </c>
      <c r="B360" s="23" t="s">
        <v>240</v>
      </c>
      <c r="C360" s="23" t="s">
        <v>807</v>
      </c>
      <c r="D360" s="23" t="s">
        <v>875</v>
      </c>
      <c r="E360" s="23" t="s">
        <v>1018</v>
      </c>
      <c r="F360" s="23" t="s">
        <v>964</v>
      </c>
      <c r="G360" s="23" t="s">
        <v>972</v>
      </c>
      <c r="H360" s="24" t="s">
        <v>299</v>
      </c>
      <c r="I360" s="24" t="s">
        <v>582</v>
      </c>
      <c r="J360" s="24" t="s">
        <v>1021</v>
      </c>
      <c r="K360" s="25" t="s">
        <v>2</v>
      </c>
      <c r="L360" s="26">
        <v>1550</v>
      </c>
      <c r="M360" s="27">
        <v>2.5</v>
      </c>
    </row>
    <row r="361" spans="1:13" ht="14.45" customHeight="1" x14ac:dyDescent="0.25">
      <c r="A361" s="23" t="s">
        <v>387</v>
      </c>
      <c r="B361" s="23" t="s">
        <v>240</v>
      </c>
      <c r="C361" s="23" t="s">
        <v>807</v>
      </c>
      <c r="D361" s="23" t="s">
        <v>875</v>
      </c>
      <c r="E361" s="23" t="s">
        <v>1018</v>
      </c>
      <c r="F361" s="23" t="s">
        <v>964</v>
      </c>
      <c r="G361" s="23" t="s">
        <v>976</v>
      </c>
      <c r="H361" s="24" t="s">
        <v>300</v>
      </c>
      <c r="I361" s="24" t="s">
        <v>648</v>
      </c>
      <c r="J361" s="24" t="s">
        <v>1044</v>
      </c>
      <c r="K361" s="25" t="s">
        <v>2</v>
      </c>
      <c r="L361" s="26">
        <v>10000</v>
      </c>
      <c r="M361" s="27">
        <v>1.5</v>
      </c>
    </row>
    <row r="362" spans="1:13" ht="14.45" customHeight="1" x14ac:dyDescent="0.25">
      <c r="A362" s="23" t="s">
        <v>387</v>
      </c>
      <c r="B362" s="23" t="s">
        <v>240</v>
      </c>
      <c r="C362" s="23" t="s">
        <v>807</v>
      </c>
      <c r="D362" s="23" t="s">
        <v>875</v>
      </c>
      <c r="E362" s="23" t="s">
        <v>1018</v>
      </c>
      <c r="F362" s="23" t="s">
        <v>964</v>
      </c>
      <c r="G362" s="23" t="s">
        <v>976</v>
      </c>
      <c r="H362" s="24" t="s">
        <v>301</v>
      </c>
      <c r="I362" s="24" t="s">
        <v>583</v>
      </c>
      <c r="J362" s="24" t="s">
        <v>1045</v>
      </c>
      <c r="K362" s="25" t="s">
        <v>2</v>
      </c>
      <c r="L362" s="26">
        <v>150</v>
      </c>
      <c r="M362" s="27">
        <v>0.3</v>
      </c>
    </row>
    <row r="363" spans="1:13" ht="14.45" customHeight="1" x14ac:dyDescent="0.25">
      <c r="A363" s="23" t="s">
        <v>387</v>
      </c>
      <c r="B363" s="23" t="s">
        <v>240</v>
      </c>
      <c r="C363" s="23" t="s">
        <v>807</v>
      </c>
      <c r="D363" s="23" t="s">
        <v>875</v>
      </c>
      <c r="E363" s="23" t="s">
        <v>1018</v>
      </c>
      <c r="F363" s="23" t="s">
        <v>964</v>
      </c>
      <c r="G363" s="23" t="s">
        <v>976</v>
      </c>
      <c r="H363" s="24" t="s">
        <v>302</v>
      </c>
      <c r="I363" s="24" t="s">
        <v>584</v>
      </c>
      <c r="J363" s="24" t="s">
        <v>1045</v>
      </c>
      <c r="K363" s="25" t="s">
        <v>2</v>
      </c>
      <c r="L363" s="26">
        <v>2000</v>
      </c>
      <c r="M363" s="27">
        <v>15</v>
      </c>
    </row>
    <row r="364" spans="1:13" ht="14.45" customHeight="1" x14ac:dyDescent="0.25">
      <c r="A364" s="23" t="s">
        <v>387</v>
      </c>
      <c r="B364" s="23" t="s">
        <v>240</v>
      </c>
      <c r="C364" s="23" t="s">
        <v>807</v>
      </c>
      <c r="D364" s="23" t="s">
        <v>875</v>
      </c>
      <c r="E364" s="23" t="s">
        <v>1018</v>
      </c>
      <c r="F364" s="23" t="s">
        <v>964</v>
      </c>
      <c r="G364" s="23" t="s">
        <v>526</v>
      </c>
      <c r="H364" s="24" t="s">
        <v>303</v>
      </c>
      <c r="I364" s="24" t="s">
        <v>585</v>
      </c>
      <c r="J364" s="23" t="s">
        <v>1080</v>
      </c>
      <c r="K364" s="25" t="s">
        <v>2</v>
      </c>
      <c r="L364" s="26">
        <v>4500</v>
      </c>
      <c r="M364" s="27">
        <v>15</v>
      </c>
    </row>
    <row r="365" spans="1:13" ht="14.45" customHeight="1" x14ac:dyDescent="0.25">
      <c r="A365" s="23" t="s">
        <v>387</v>
      </c>
      <c r="B365" s="23" t="s">
        <v>240</v>
      </c>
      <c r="C365" s="23" t="s">
        <v>807</v>
      </c>
      <c r="D365" s="23" t="s">
        <v>875</v>
      </c>
      <c r="E365" s="23" t="s">
        <v>1018</v>
      </c>
      <c r="F365" s="23" t="s">
        <v>964</v>
      </c>
      <c r="G365" s="23" t="s">
        <v>526</v>
      </c>
      <c r="H365" s="24" t="s">
        <v>304</v>
      </c>
      <c r="I365" s="24" t="s">
        <v>586</v>
      </c>
      <c r="J365" s="24" t="s">
        <v>1080</v>
      </c>
      <c r="K365" s="25" t="s">
        <v>2</v>
      </c>
      <c r="L365" s="26" t="s">
        <v>2</v>
      </c>
      <c r="M365" s="27">
        <v>6.5</v>
      </c>
    </row>
    <row r="366" spans="1:13" ht="14.45" customHeight="1" x14ac:dyDescent="0.25">
      <c r="A366" s="23" t="s">
        <v>387</v>
      </c>
      <c r="B366" s="23" t="s">
        <v>240</v>
      </c>
      <c r="C366" s="23" t="s">
        <v>807</v>
      </c>
      <c r="D366" s="23" t="s">
        <v>875</v>
      </c>
      <c r="E366" s="23" t="s">
        <v>1018</v>
      </c>
      <c r="F366" s="23" t="s">
        <v>964</v>
      </c>
      <c r="G366" s="23" t="s">
        <v>972</v>
      </c>
      <c r="H366" s="24" t="s">
        <v>305</v>
      </c>
      <c r="I366" s="24" t="s">
        <v>587</v>
      </c>
      <c r="J366" s="24" t="s">
        <v>1020</v>
      </c>
      <c r="K366" s="25" t="s">
        <v>2</v>
      </c>
      <c r="L366" s="26">
        <v>3500</v>
      </c>
      <c r="M366" s="27" t="s">
        <v>2</v>
      </c>
    </row>
    <row r="367" spans="1:13" ht="14.45" customHeight="1" x14ac:dyDescent="0.25">
      <c r="A367" s="23" t="s">
        <v>387</v>
      </c>
      <c r="B367" s="23" t="s">
        <v>240</v>
      </c>
      <c r="C367" s="23" t="s">
        <v>807</v>
      </c>
      <c r="D367" s="23" t="s">
        <v>875</v>
      </c>
      <c r="E367" s="23" t="s">
        <v>1018</v>
      </c>
      <c r="F367" s="23" t="s">
        <v>964</v>
      </c>
      <c r="G367" s="23" t="s">
        <v>972</v>
      </c>
      <c r="H367" s="24" t="s">
        <v>306</v>
      </c>
      <c r="I367" s="24" t="s">
        <v>588</v>
      </c>
      <c r="J367" s="24" t="s">
        <v>1020</v>
      </c>
      <c r="K367" s="25" t="s">
        <v>2</v>
      </c>
      <c r="L367" s="26">
        <v>4250</v>
      </c>
      <c r="M367" s="27">
        <v>17</v>
      </c>
    </row>
    <row r="368" spans="1:13" ht="14.45" customHeight="1" x14ac:dyDescent="0.25">
      <c r="A368" s="23" t="s">
        <v>387</v>
      </c>
      <c r="B368" s="23" t="s">
        <v>240</v>
      </c>
      <c r="C368" s="23" t="s">
        <v>807</v>
      </c>
      <c r="D368" s="23" t="s">
        <v>875</v>
      </c>
      <c r="E368" s="23" t="s">
        <v>1018</v>
      </c>
      <c r="F368" s="23" t="s">
        <v>964</v>
      </c>
      <c r="G368" s="23" t="s">
        <v>976</v>
      </c>
      <c r="H368" s="24" t="s">
        <v>307</v>
      </c>
      <c r="I368" s="24" t="s">
        <v>589</v>
      </c>
      <c r="J368" s="24" t="s">
        <v>1044</v>
      </c>
      <c r="K368" s="25" t="s">
        <v>2</v>
      </c>
      <c r="L368" s="26" t="s">
        <v>2</v>
      </c>
      <c r="M368" s="27">
        <v>6.5</v>
      </c>
    </row>
    <row r="369" spans="1:13" ht="14.45" customHeight="1" x14ac:dyDescent="0.25">
      <c r="A369" s="23" t="s">
        <v>387</v>
      </c>
      <c r="B369" s="23" t="s">
        <v>240</v>
      </c>
      <c r="C369" s="23" t="s">
        <v>807</v>
      </c>
      <c r="D369" s="23" t="s">
        <v>875</v>
      </c>
      <c r="E369" s="23" t="s">
        <v>1018</v>
      </c>
      <c r="F369" s="23" t="s">
        <v>964</v>
      </c>
      <c r="G369" s="23" t="s">
        <v>979</v>
      </c>
      <c r="H369" s="24" t="s">
        <v>308</v>
      </c>
      <c r="I369" s="24" t="s">
        <v>590</v>
      </c>
      <c r="J369" s="24" t="s">
        <v>1071</v>
      </c>
      <c r="K369" s="25" t="s">
        <v>2</v>
      </c>
      <c r="L369" s="26" t="s">
        <v>2</v>
      </c>
      <c r="M369" s="27" t="s">
        <v>2</v>
      </c>
    </row>
    <row r="370" spans="1:13" ht="14.45" customHeight="1" x14ac:dyDescent="0.25">
      <c r="A370" s="23" t="s">
        <v>387</v>
      </c>
      <c r="B370" s="23" t="s">
        <v>240</v>
      </c>
      <c r="C370" s="23" t="s">
        <v>807</v>
      </c>
      <c r="D370" s="23" t="s">
        <v>875</v>
      </c>
      <c r="E370" s="23" t="s">
        <v>1018</v>
      </c>
      <c r="F370" s="23" t="s">
        <v>964</v>
      </c>
      <c r="G370" s="23" t="s">
        <v>974</v>
      </c>
      <c r="H370" s="24" t="s">
        <v>309</v>
      </c>
      <c r="I370" s="24" t="s">
        <v>591</v>
      </c>
      <c r="J370" s="24" t="s">
        <v>1075</v>
      </c>
      <c r="K370" s="25" t="s">
        <v>2</v>
      </c>
      <c r="L370" s="26">
        <v>10000</v>
      </c>
      <c r="M370" s="27" t="s">
        <v>2</v>
      </c>
    </row>
    <row r="371" spans="1:13" ht="14.45" customHeight="1" x14ac:dyDescent="0.25">
      <c r="A371" s="23" t="s">
        <v>387</v>
      </c>
      <c r="B371" s="23" t="s">
        <v>240</v>
      </c>
      <c r="C371" s="23" t="s">
        <v>807</v>
      </c>
      <c r="D371" s="23" t="s">
        <v>875</v>
      </c>
      <c r="E371" s="23" t="s">
        <v>1018</v>
      </c>
      <c r="F371" s="23" t="s">
        <v>9</v>
      </c>
      <c r="G371" s="23" t="s">
        <v>477</v>
      </c>
      <c r="H371" s="24" t="s">
        <v>310</v>
      </c>
      <c r="I371" s="24" t="s">
        <v>592</v>
      </c>
      <c r="J371" s="24" t="s">
        <v>1057</v>
      </c>
      <c r="K371" s="25" t="s">
        <v>2</v>
      </c>
      <c r="L371" s="26" t="s">
        <v>2</v>
      </c>
      <c r="M371" s="27">
        <v>0.03</v>
      </c>
    </row>
    <row r="372" spans="1:13" ht="14.45" customHeight="1" x14ac:dyDescent="0.25">
      <c r="A372" s="23" t="s">
        <v>387</v>
      </c>
      <c r="B372" s="23" t="s">
        <v>240</v>
      </c>
      <c r="C372" s="23" t="s">
        <v>807</v>
      </c>
      <c r="D372" s="23" t="s">
        <v>875</v>
      </c>
      <c r="E372" s="23" t="s">
        <v>1018</v>
      </c>
      <c r="F372" s="23" t="s">
        <v>9</v>
      </c>
      <c r="G372" s="23" t="s">
        <v>977</v>
      </c>
      <c r="H372" s="24" t="s">
        <v>311</v>
      </c>
      <c r="I372" s="24" t="s">
        <v>593</v>
      </c>
      <c r="J372" s="23" t="s">
        <v>1052</v>
      </c>
      <c r="K372" s="25" t="s">
        <v>2</v>
      </c>
      <c r="L372" s="26">
        <v>500</v>
      </c>
      <c r="M372" s="27">
        <v>0.1</v>
      </c>
    </row>
    <row r="373" spans="1:13" ht="14.45" customHeight="1" x14ac:dyDescent="0.25">
      <c r="A373" s="23" t="s">
        <v>387</v>
      </c>
      <c r="B373" s="23" t="s">
        <v>240</v>
      </c>
      <c r="C373" s="23" t="s">
        <v>807</v>
      </c>
      <c r="D373" s="23" t="s">
        <v>876</v>
      </c>
      <c r="E373" s="23" t="s">
        <v>1018</v>
      </c>
      <c r="F373" s="23" t="s">
        <v>964</v>
      </c>
      <c r="G373" s="23" t="s">
        <v>975</v>
      </c>
      <c r="H373" s="24" t="s">
        <v>312</v>
      </c>
      <c r="I373" s="24" t="s">
        <v>959</v>
      </c>
      <c r="J373" s="24" t="s">
        <v>1098</v>
      </c>
      <c r="K373" s="25" t="s">
        <v>2</v>
      </c>
      <c r="L373" s="26">
        <v>5800</v>
      </c>
      <c r="M373" s="27">
        <v>2.3199999999999998</v>
      </c>
    </row>
    <row r="374" spans="1:13" ht="14.45" customHeight="1" x14ac:dyDescent="0.25">
      <c r="A374" s="23" t="s">
        <v>387</v>
      </c>
      <c r="B374" s="23" t="s">
        <v>240</v>
      </c>
      <c r="C374" s="23" t="s">
        <v>807</v>
      </c>
      <c r="D374" s="23" t="s">
        <v>876</v>
      </c>
      <c r="E374" s="23" t="s">
        <v>1018</v>
      </c>
      <c r="F374" s="23" t="s">
        <v>964</v>
      </c>
      <c r="G374" s="23" t="s">
        <v>972</v>
      </c>
      <c r="H374" s="24" t="s">
        <v>313</v>
      </c>
      <c r="I374" s="24" t="s">
        <v>649</v>
      </c>
      <c r="J374" s="24" t="s">
        <v>1021</v>
      </c>
      <c r="K374" s="25" t="s">
        <v>2</v>
      </c>
      <c r="L374" s="26">
        <v>400</v>
      </c>
      <c r="M374" s="27">
        <v>4.9000000000000004</v>
      </c>
    </row>
    <row r="375" spans="1:13" ht="14.45" customHeight="1" x14ac:dyDescent="0.25">
      <c r="A375" s="23" t="s">
        <v>387</v>
      </c>
      <c r="B375" s="23" t="s">
        <v>240</v>
      </c>
      <c r="C375" s="23" t="s">
        <v>807</v>
      </c>
      <c r="D375" s="23" t="s">
        <v>876</v>
      </c>
      <c r="E375" s="23" t="s">
        <v>1018</v>
      </c>
      <c r="F375" s="23" t="s">
        <v>964</v>
      </c>
      <c r="G375" s="23" t="s">
        <v>972</v>
      </c>
      <c r="H375" s="24" t="s">
        <v>314</v>
      </c>
      <c r="I375" s="24" t="s">
        <v>600</v>
      </c>
      <c r="J375" s="24" t="s">
        <v>1021</v>
      </c>
      <c r="K375" s="25" t="s">
        <v>2</v>
      </c>
      <c r="L375" s="26">
        <v>100</v>
      </c>
      <c r="M375" s="27">
        <v>0.1</v>
      </c>
    </row>
    <row r="376" spans="1:13" ht="14.45" customHeight="1" x14ac:dyDescent="0.25">
      <c r="A376" s="23" t="s">
        <v>387</v>
      </c>
      <c r="B376" s="23" t="s">
        <v>240</v>
      </c>
      <c r="C376" s="23" t="s">
        <v>807</v>
      </c>
      <c r="D376" s="23" t="s">
        <v>876</v>
      </c>
      <c r="E376" s="23" t="s">
        <v>1018</v>
      </c>
      <c r="F376" s="23" t="s">
        <v>964</v>
      </c>
      <c r="G376" s="23" t="s">
        <v>979</v>
      </c>
      <c r="H376" s="24" t="s">
        <v>315</v>
      </c>
      <c r="I376" s="24" t="s">
        <v>650</v>
      </c>
      <c r="J376" s="24" t="s">
        <v>1071</v>
      </c>
      <c r="K376" s="25" t="s">
        <v>2</v>
      </c>
      <c r="L376" s="26">
        <v>15000</v>
      </c>
      <c r="M376" s="27">
        <v>9</v>
      </c>
    </row>
    <row r="377" spans="1:13" ht="14.45" customHeight="1" x14ac:dyDescent="0.25">
      <c r="A377" s="23" t="s">
        <v>387</v>
      </c>
      <c r="B377" s="23" t="s">
        <v>240</v>
      </c>
      <c r="C377" s="23" t="s">
        <v>807</v>
      </c>
      <c r="D377" s="23" t="s">
        <v>876</v>
      </c>
      <c r="E377" s="23" t="s">
        <v>1018</v>
      </c>
      <c r="F377" s="23" t="s">
        <v>964</v>
      </c>
      <c r="G377" s="23" t="s">
        <v>976</v>
      </c>
      <c r="H377" s="24" t="s">
        <v>316</v>
      </c>
      <c r="I377" s="24" t="s">
        <v>651</v>
      </c>
      <c r="J377" s="24" t="s">
        <v>1045</v>
      </c>
      <c r="K377" s="25" t="s">
        <v>2</v>
      </c>
      <c r="L377" s="26">
        <v>500</v>
      </c>
      <c r="M377" s="27" t="s">
        <v>2</v>
      </c>
    </row>
    <row r="378" spans="1:13" ht="14.45" customHeight="1" x14ac:dyDescent="0.25">
      <c r="A378" s="23" t="s">
        <v>387</v>
      </c>
      <c r="B378" s="23" t="s">
        <v>240</v>
      </c>
      <c r="C378" s="23" t="s">
        <v>807</v>
      </c>
      <c r="D378" s="23" t="s">
        <v>876</v>
      </c>
      <c r="E378" s="23" t="s">
        <v>1018</v>
      </c>
      <c r="F378" s="23" t="s">
        <v>964</v>
      </c>
      <c r="G378" s="23" t="s">
        <v>972</v>
      </c>
      <c r="H378" s="24" t="s">
        <v>317</v>
      </c>
      <c r="I378" s="24" t="s">
        <v>652</v>
      </c>
      <c r="J378" s="24" t="s">
        <v>1021</v>
      </c>
      <c r="K378" s="25" t="s">
        <v>2</v>
      </c>
      <c r="L378" s="26">
        <v>30</v>
      </c>
      <c r="M378" s="27">
        <v>3.9</v>
      </c>
    </row>
    <row r="379" spans="1:13" ht="14.45" customHeight="1" x14ac:dyDescent="0.25">
      <c r="A379" s="23" t="s">
        <v>387</v>
      </c>
      <c r="B379" s="23" t="s">
        <v>240</v>
      </c>
      <c r="C379" s="23" t="s">
        <v>807</v>
      </c>
      <c r="D379" s="23" t="s">
        <v>876</v>
      </c>
      <c r="E379" s="23" t="s">
        <v>1018</v>
      </c>
      <c r="F379" s="23" t="s">
        <v>964</v>
      </c>
      <c r="G379" s="23" t="s">
        <v>526</v>
      </c>
      <c r="H379" s="24" t="s">
        <v>276</v>
      </c>
      <c r="I379" s="24" t="s">
        <v>653</v>
      </c>
      <c r="J379" s="23" t="s">
        <v>1080</v>
      </c>
      <c r="K379" s="25" t="s">
        <v>2</v>
      </c>
      <c r="L379" s="26">
        <v>500</v>
      </c>
      <c r="M379" s="27">
        <v>40</v>
      </c>
    </row>
    <row r="380" spans="1:13" ht="14.45" customHeight="1" x14ac:dyDescent="0.25">
      <c r="A380" s="23" t="s">
        <v>387</v>
      </c>
      <c r="B380" s="23" t="s">
        <v>240</v>
      </c>
      <c r="C380" s="23" t="s">
        <v>807</v>
      </c>
      <c r="D380" s="23" t="s">
        <v>876</v>
      </c>
      <c r="E380" s="23" t="s">
        <v>1018</v>
      </c>
      <c r="F380" s="23" t="s">
        <v>964</v>
      </c>
      <c r="G380" s="23" t="s">
        <v>972</v>
      </c>
      <c r="H380" s="24" t="s">
        <v>318</v>
      </c>
      <c r="I380" s="24" t="s">
        <v>715</v>
      </c>
      <c r="J380" s="23" t="s">
        <v>1054</v>
      </c>
      <c r="K380" s="25" t="s">
        <v>2</v>
      </c>
      <c r="L380" s="26">
        <v>1250</v>
      </c>
      <c r="M380" s="27">
        <v>0.5</v>
      </c>
    </row>
    <row r="381" spans="1:13" ht="14.45" customHeight="1" x14ac:dyDescent="0.25">
      <c r="A381" s="23" t="s">
        <v>387</v>
      </c>
      <c r="B381" s="23" t="s">
        <v>240</v>
      </c>
      <c r="C381" s="23" t="s">
        <v>807</v>
      </c>
      <c r="D381" s="23" t="s">
        <v>876</v>
      </c>
      <c r="E381" s="23" t="s">
        <v>1018</v>
      </c>
      <c r="F381" s="23" t="s">
        <v>9</v>
      </c>
      <c r="G381" s="23" t="s">
        <v>477</v>
      </c>
      <c r="H381" s="24" t="s">
        <v>319</v>
      </c>
      <c r="I381" s="24" t="s">
        <v>716</v>
      </c>
      <c r="J381" s="24" t="s">
        <v>1057</v>
      </c>
      <c r="K381" s="25" t="s">
        <v>2</v>
      </c>
      <c r="L381" s="26">
        <v>2000</v>
      </c>
      <c r="M381" s="27">
        <v>12.6</v>
      </c>
    </row>
    <row r="382" spans="1:13" ht="14.45" customHeight="1" x14ac:dyDescent="0.25">
      <c r="A382" s="23" t="s">
        <v>387</v>
      </c>
      <c r="B382" s="23" t="s">
        <v>240</v>
      </c>
      <c r="C382" s="23" t="s">
        <v>807</v>
      </c>
      <c r="D382" s="23" t="s">
        <v>876</v>
      </c>
      <c r="E382" s="23" t="s">
        <v>1018</v>
      </c>
      <c r="F382" s="23" t="s">
        <v>9</v>
      </c>
      <c r="G382" s="23" t="s">
        <v>977</v>
      </c>
      <c r="H382" s="24" t="s">
        <v>320</v>
      </c>
      <c r="I382" s="24" t="s">
        <v>717</v>
      </c>
      <c r="J382" s="24" t="s">
        <v>1053</v>
      </c>
      <c r="K382" s="25" t="s">
        <v>2</v>
      </c>
      <c r="L382" s="26">
        <v>3800</v>
      </c>
      <c r="M382" s="27" t="s">
        <v>2</v>
      </c>
    </row>
    <row r="383" spans="1:13" ht="14.45" customHeight="1" x14ac:dyDescent="0.25">
      <c r="A383" s="23" t="s">
        <v>387</v>
      </c>
      <c r="B383" s="23" t="s">
        <v>240</v>
      </c>
      <c r="C383" s="23" t="s">
        <v>807</v>
      </c>
      <c r="D383" s="23" t="s">
        <v>876</v>
      </c>
      <c r="E383" s="23" t="s">
        <v>1018</v>
      </c>
      <c r="F383" s="23" t="s">
        <v>9</v>
      </c>
      <c r="G383" s="23" t="s">
        <v>477</v>
      </c>
      <c r="H383" s="24" t="s">
        <v>321</v>
      </c>
      <c r="I383" s="24" t="s">
        <v>718</v>
      </c>
      <c r="J383" s="24" t="s">
        <v>1092</v>
      </c>
      <c r="K383" s="25" t="s">
        <v>2</v>
      </c>
      <c r="L383" s="26">
        <v>2400</v>
      </c>
      <c r="M383" s="27">
        <v>20</v>
      </c>
    </row>
    <row r="384" spans="1:13" ht="14.45" customHeight="1" x14ac:dyDescent="0.25">
      <c r="A384" s="23" t="s">
        <v>387</v>
      </c>
      <c r="B384" s="23" t="s">
        <v>240</v>
      </c>
      <c r="C384" s="23" t="s">
        <v>807</v>
      </c>
      <c r="D384" s="23" t="s">
        <v>877</v>
      </c>
      <c r="E384" s="23" t="s">
        <v>1018</v>
      </c>
      <c r="F384" s="23" t="s">
        <v>964</v>
      </c>
      <c r="G384" s="23" t="s">
        <v>976</v>
      </c>
      <c r="H384" s="24" t="s">
        <v>322</v>
      </c>
      <c r="I384" s="24" t="s">
        <v>529</v>
      </c>
      <c r="J384" s="24" t="s">
        <v>1045</v>
      </c>
      <c r="K384" s="25">
        <v>2021</v>
      </c>
      <c r="L384" s="26">
        <v>1650</v>
      </c>
      <c r="M384" s="27">
        <v>6.133</v>
      </c>
    </row>
    <row r="385" spans="1:13" ht="14.45" customHeight="1" x14ac:dyDescent="0.25">
      <c r="A385" s="23" t="s">
        <v>387</v>
      </c>
      <c r="B385" s="23" t="s">
        <v>240</v>
      </c>
      <c r="C385" s="23" t="s">
        <v>807</v>
      </c>
      <c r="D385" s="23" t="s">
        <v>877</v>
      </c>
      <c r="E385" s="23" t="s">
        <v>1018</v>
      </c>
      <c r="F385" s="23" t="s">
        <v>964</v>
      </c>
      <c r="G385" s="23" t="s">
        <v>972</v>
      </c>
      <c r="H385" s="24" t="s">
        <v>323</v>
      </c>
      <c r="I385" s="24" t="s">
        <v>530</v>
      </c>
      <c r="J385" s="24" t="s">
        <v>1021</v>
      </c>
      <c r="K385" s="25" t="s">
        <v>2</v>
      </c>
      <c r="L385" s="26">
        <v>5000</v>
      </c>
      <c r="M385" s="27" t="s">
        <v>2</v>
      </c>
    </row>
    <row r="386" spans="1:13" ht="14.45" customHeight="1" x14ac:dyDescent="0.25">
      <c r="A386" s="23" t="s">
        <v>387</v>
      </c>
      <c r="B386" s="23" t="s">
        <v>240</v>
      </c>
      <c r="C386" s="23" t="s">
        <v>807</v>
      </c>
      <c r="D386" s="23" t="s">
        <v>877</v>
      </c>
      <c r="E386" s="23" t="s">
        <v>1018</v>
      </c>
      <c r="F386" s="23" t="s">
        <v>964</v>
      </c>
      <c r="G386" s="23" t="s">
        <v>972</v>
      </c>
      <c r="H386" s="24" t="s">
        <v>324</v>
      </c>
      <c r="I386" s="24" t="s">
        <v>531</v>
      </c>
      <c r="J386" s="24" t="s">
        <v>1021</v>
      </c>
      <c r="K386" s="25">
        <v>2021</v>
      </c>
      <c r="L386" s="26">
        <v>4000</v>
      </c>
      <c r="M386" s="27" t="s">
        <v>2</v>
      </c>
    </row>
    <row r="387" spans="1:13" ht="14.45" customHeight="1" x14ac:dyDescent="0.25">
      <c r="A387" s="23" t="s">
        <v>387</v>
      </c>
      <c r="B387" s="23" t="s">
        <v>240</v>
      </c>
      <c r="C387" s="23" t="s">
        <v>807</v>
      </c>
      <c r="D387" s="23" t="s">
        <v>877</v>
      </c>
      <c r="E387" s="23" t="s">
        <v>1018</v>
      </c>
      <c r="F387" s="23" t="s">
        <v>964</v>
      </c>
      <c r="G387" s="23" t="s">
        <v>979</v>
      </c>
      <c r="H387" s="24" t="s">
        <v>325</v>
      </c>
      <c r="I387" s="24" t="s">
        <v>532</v>
      </c>
      <c r="J387" s="24" t="s">
        <v>1071</v>
      </c>
      <c r="K387" s="25" t="s">
        <v>2</v>
      </c>
      <c r="L387" s="26">
        <v>11000</v>
      </c>
      <c r="M387" s="27" t="s">
        <v>2</v>
      </c>
    </row>
    <row r="388" spans="1:13" ht="14.45" customHeight="1" x14ac:dyDescent="0.25">
      <c r="A388" s="23" t="s">
        <v>387</v>
      </c>
      <c r="B388" s="23" t="s">
        <v>240</v>
      </c>
      <c r="C388" s="23" t="s">
        <v>807</v>
      </c>
      <c r="D388" s="23" t="s">
        <v>877</v>
      </c>
      <c r="E388" s="23" t="s">
        <v>1018</v>
      </c>
      <c r="F388" s="23" t="s">
        <v>964</v>
      </c>
      <c r="G388" s="23" t="s">
        <v>976</v>
      </c>
      <c r="H388" s="24" t="s">
        <v>326</v>
      </c>
      <c r="I388" s="24" t="s">
        <v>533</v>
      </c>
      <c r="J388" s="24" t="s">
        <v>1045</v>
      </c>
      <c r="K388" s="25">
        <v>2021</v>
      </c>
      <c r="L388" s="26">
        <v>3400</v>
      </c>
      <c r="M388" s="27">
        <v>0.16300000000000001</v>
      </c>
    </row>
    <row r="389" spans="1:13" ht="14.45" customHeight="1" x14ac:dyDescent="0.25">
      <c r="A389" s="23" t="s">
        <v>387</v>
      </c>
      <c r="B389" s="23" t="s">
        <v>240</v>
      </c>
      <c r="C389" s="23" t="s">
        <v>807</v>
      </c>
      <c r="D389" s="23" t="s">
        <v>877</v>
      </c>
      <c r="E389" s="23" t="s">
        <v>1018</v>
      </c>
      <c r="F389" s="23" t="s">
        <v>964</v>
      </c>
      <c r="G389" s="23" t="s">
        <v>972</v>
      </c>
      <c r="H389" s="24" t="s">
        <v>327</v>
      </c>
      <c r="I389" s="24" t="s">
        <v>534</v>
      </c>
      <c r="J389" s="23" t="s">
        <v>1041</v>
      </c>
      <c r="K389" s="25" t="s">
        <v>2</v>
      </c>
      <c r="L389" s="26" t="s">
        <v>2</v>
      </c>
      <c r="M389" s="27" t="s">
        <v>2</v>
      </c>
    </row>
    <row r="390" spans="1:13" ht="14.45" customHeight="1" x14ac:dyDescent="0.25">
      <c r="A390" s="23" t="s">
        <v>387</v>
      </c>
      <c r="B390" s="23" t="s">
        <v>240</v>
      </c>
      <c r="C390" s="23" t="s">
        <v>807</v>
      </c>
      <c r="D390" s="23" t="s">
        <v>877</v>
      </c>
      <c r="E390" s="23" t="s">
        <v>1018</v>
      </c>
      <c r="F390" s="23" t="s">
        <v>964</v>
      </c>
      <c r="G390" s="23" t="s">
        <v>972</v>
      </c>
      <c r="H390" s="24" t="s">
        <v>328</v>
      </c>
      <c r="I390" s="24" t="s">
        <v>535</v>
      </c>
      <c r="J390" s="24" t="s">
        <v>1022</v>
      </c>
      <c r="K390" s="25">
        <v>2022</v>
      </c>
      <c r="L390" s="26">
        <v>6000</v>
      </c>
      <c r="M390" s="27" t="s">
        <v>2</v>
      </c>
    </row>
    <row r="391" spans="1:13" ht="14.45" customHeight="1" x14ac:dyDescent="0.25">
      <c r="A391" s="23" t="s">
        <v>387</v>
      </c>
      <c r="B391" s="23" t="s">
        <v>240</v>
      </c>
      <c r="C391" s="23" t="s">
        <v>807</v>
      </c>
      <c r="D391" s="23" t="s">
        <v>877</v>
      </c>
      <c r="E391" s="23" t="s">
        <v>1018</v>
      </c>
      <c r="F391" s="23" t="s">
        <v>964</v>
      </c>
      <c r="G391" s="23" t="s">
        <v>972</v>
      </c>
      <c r="H391" s="24" t="s">
        <v>329</v>
      </c>
      <c r="I391" s="24" t="s">
        <v>536</v>
      </c>
      <c r="J391" s="24" t="s">
        <v>1021</v>
      </c>
      <c r="K391" s="25" t="s">
        <v>2</v>
      </c>
      <c r="L391" s="26" t="s">
        <v>2</v>
      </c>
      <c r="M391" s="27" t="s">
        <v>2</v>
      </c>
    </row>
    <row r="392" spans="1:13" ht="14.45" customHeight="1" x14ac:dyDescent="0.25">
      <c r="A392" s="23" t="s">
        <v>387</v>
      </c>
      <c r="B392" s="23" t="s">
        <v>240</v>
      </c>
      <c r="C392" s="23" t="s">
        <v>807</v>
      </c>
      <c r="D392" s="23" t="s">
        <v>877</v>
      </c>
      <c r="E392" s="23" t="s">
        <v>1018</v>
      </c>
      <c r="F392" s="23" t="s">
        <v>964</v>
      </c>
      <c r="G392" s="23" t="s">
        <v>972</v>
      </c>
      <c r="H392" s="24" t="s">
        <v>330</v>
      </c>
      <c r="I392" s="24" t="s">
        <v>537</v>
      </c>
      <c r="J392" s="24" t="s">
        <v>1020</v>
      </c>
      <c r="K392" s="25">
        <v>2020</v>
      </c>
      <c r="L392" s="26" t="s">
        <v>2</v>
      </c>
      <c r="M392" s="27" t="s">
        <v>2</v>
      </c>
    </row>
    <row r="393" spans="1:13" ht="14.45" customHeight="1" x14ac:dyDescent="0.25">
      <c r="A393" s="23" t="s">
        <v>387</v>
      </c>
      <c r="B393" s="23" t="s">
        <v>240</v>
      </c>
      <c r="C393" s="23" t="s">
        <v>807</v>
      </c>
      <c r="D393" s="23" t="s">
        <v>877</v>
      </c>
      <c r="E393" s="23" t="s">
        <v>1018</v>
      </c>
      <c r="F393" s="23" t="s">
        <v>9</v>
      </c>
      <c r="G393" s="23" t="s">
        <v>977</v>
      </c>
      <c r="H393" s="24" t="s">
        <v>331</v>
      </c>
      <c r="I393" s="24" t="s">
        <v>538</v>
      </c>
      <c r="J393" s="24" t="s">
        <v>1051</v>
      </c>
      <c r="K393" s="25">
        <v>2025</v>
      </c>
      <c r="L393" s="26" t="s">
        <v>2</v>
      </c>
      <c r="M393" s="27" t="s">
        <v>2</v>
      </c>
    </row>
    <row r="394" spans="1:13" ht="14.45" customHeight="1" x14ac:dyDescent="0.25">
      <c r="A394" s="23" t="s">
        <v>387</v>
      </c>
      <c r="B394" s="23" t="s">
        <v>240</v>
      </c>
      <c r="C394" s="23" t="s">
        <v>807</v>
      </c>
      <c r="D394" s="23" t="s">
        <v>877</v>
      </c>
      <c r="E394" s="23" t="s">
        <v>1018</v>
      </c>
      <c r="F394" s="23" t="s">
        <v>964</v>
      </c>
      <c r="G394" s="23" t="s">
        <v>972</v>
      </c>
      <c r="H394" s="24" t="s">
        <v>332</v>
      </c>
      <c r="I394" s="24" t="s">
        <v>539</v>
      </c>
      <c r="J394" s="24" t="s">
        <v>1022</v>
      </c>
      <c r="K394" s="25">
        <v>2025</v>
      </c>
      <c r="L394" s="26" t="s">
        <v>2</v>
      </c>
      <c r="M394" s="27" t="s">
        <v>2</v>
      </c>
    </row>
    <row r="395" spans="1:13" ht="14.45" customHeight="1" x14ac:dyDescent="0.25">
      <c r="A395" s="23" t="s">
        <v>387</v>
      </c>
      <c r="B395" s="23" t="s">
        <v>240</v>
      </c>
      <c r="C395" s="23" t="s">
        <v>807</v>
      </c>
      <c r="D395" s="23" t="s">
        <v>877</v>
      </c>
      <c r="E395" s="23" t="s">
        <v>1018</v>
      </c>
      <c r="F395" s="23" t="s">
        <v>964</v>
      </c>
      <c r="G395" s="23" t="s">
        <v>972</v>
      </c>
      <c r="H395" s="24" t="s">
        <v>333</v>
      </c>
      <c r="I395" s="24" t="s">
        <v>540</v>
      </c>
      <c r="J395" s="23" t="s">
        <v>1043</v>
      </c>
      <c r="K395" s="25">
        <v>2022</v>
      </c>
      <c r="L395" s="26" t="s">
        <v>2</v>
      </c>
      <c r="M395" s="27" t="s">
        <v>2</v>
      </c>
    </row>
    <row r="396" spans="1:13" ht="14.45" customHeight="1" x14ac:dyDescent="0.25">
      <c r="A396" s="23" t="s">
        <v>387</v>
      </c>
      <c r="B396" s="23" t="s">
        <v>240</v>
      </c>
      <c r="C396" s="23" t="s">
        <v>807</v>
      </c>
      <c r="D396" s="23" t="s">
        <v>877</v>
      </c>
      <c r="E396" s="23" t="s">
        <v>1018</v>
      </c>
      <c r="F396" s="23" t="s">
        <v>965</v>
      </c>
      <c r="G396" s="23" t="s">
        <v>965</v>
      </c>
      <c r="H396" s="24" t="s">
        <v>334</v>
      </c>
      <c r="I396" s="24" t="s">
        <v>541</v>
      </c>
      <c r="J396" s="24"/>
      <c r="K396" s="25" t="s">
        <v>2</v>
      </c>
      <c r="L396" s="26" t="s">
        <v>2</v>
      </c>
      <c r="M396" s="27" t="s">
        <v>2</v>
      </c>
    </row>
    <row r="397" spans="1:13" ht="14.45" customHeight="1" x14ac:dyDescent="0.25">
      <c r="A397" s="23" t="s">
        <v>387</v>
      </c>
      <c r="B397" s="23" t="s">
        <v>240</v>
      </c>
      <c r="C397" s="23" t="s">
        <v>807</v>
      </c>
      <c r="D397" s="23" t="s">
        <v>877</v>
      </c>
      <c r="E397" s="23" t="s">
        <v>1018</v>
      </c>
      <c r="F397" s="23" t="s">
        <v>9</v>
      </c>
      <c r="G397" s="23" t="s">
        <v>477</v>
      </c>
      <c r="H397" s="24" t="s">
        <v>335</v>
      </c>
      <c r="I397" s="24" t="s">
        <v>542</v>
      </c>
      <c r="J397" s="24" t="s">
        <v>1056</v>
      </c>
      <c r="K397" s="25" t="s">
        <v>2</v>
      </c>
      <c r="L397" s="26">
        <v>15000</v>
      </c>
      <c r="M397" s="27" t="s">
        <v>2</v>
      </c>
    </row>
    <row r="398" spans="1:13" ht="14.45" customHeight="1" x14ac:dyDescent="0.25">
      <c r="A398" s="23" t="s">
        <v>387</v>
      </c>
      <c r="B398" s="23" t="s">
        <v>240</v>
      </c>
      <c r="C398" s="23" t="s">
        <v>807</v>
      </c>
      <c r="D398" s="23" t="s">
        <v>877</v>
      </c>
      <c r="E398" s="23" t="s">
        <v>1018</v>
      </c>
      <c r="F398" s="23" t="s">
        <v>9</v>
      </c>
      <c r="G398" s="23" t="s">
        <v>973</v>
      </c>
      <c r="H398" s="24" t="s">
        <v>336</v>
      </c>
      <c r="I398" s="24" t="s">
        <v>543</v>
      </c>
      <c r="J398" s="24" t="s">
        <v>1090</v>
      </c>
      <c r="K398" s="25">
        <v>2030</v>
      </c>
      <c r="L398" s="26" t="s">
        <v>2</v>
      </c>
      <c r="M398" s="27" t="s">
        <v>2</v>
      </c>
    </row>
    <row r="399" spans="1:13" ht="14.45" customHeight="1" x14ac:dyDescent="0.25">
      <c r="A399" s="23" t="s">
        <v>387</v>
      </c>
      <c r="B399" s="23" t="s">
        <v>240</v>
      </c>
      <c r="C399" s="23" t="s">
        <v>807</v>
      </c>
      <c r="D399" s="23" t="s">
        <v>877</v>
      </c>
      <c r="E399" s="23" t="s">
        <v>1018</v>
      </c>
      <c r="F399" s="23" t="s">
        <v>965</v>
      </c>
      <c r="G399" s="23" t="s">
        <v>965</v>
      </c>
      <c r="H399" s="24" t="s">
        <v>337</v>
      </c>
      <c r="I399" s="24" t="s">
        <v>544</v>
      </c>
      <c r="J399" s="24"/>
      <c r="K399" s="25" t="s">
        <v>2</v>
      </c>
      <c r="L399" s="26" t="s">
        <v>2</v>
      </c>
      <c r="M399" s="27" t="s">
        <v>2</v>
      </c>
    </row>
    <row r="400" spans="1:13" ht="14.45" customHeight="1" x14ac:dyDescent="0.25">
      <c r="A400" s="23" t="s">
        <v>387</v>
      </c>
      <c r="B400" s="23" t="s">
        <v>240</v>
      </c>
      <c r="C400" s="23" t="s">
        <v>807</v>
      </c>
      <c r="D400" s="23" t="s">
        <v>877</v>
      </c>
      <c r="E400" s="23" t="s">
        <v>1018</v>
      </c>
      <c r="F400" s="23" t="s">
        <v>9</v>
      </c>
      <c r="G400" s="23" t="s">
        <v>985</v>
      </c>
      <c r="H400" s="24" t="s">
        <v>338</v>
      </c>
      <c r="I400" s="24" t="s">
        <v>545</v>
      </c>
      <c r="J400" s="24" t="s">
        <v>1094</v>
      </c>
      <c r="K400" s="25" t="s">
        <v>2</v>
      </c>
      <c r="L400" s="26" t="s">
        <v>2</v>
      </c>
      <c r="M400" s="27" t="s">
        <v>2</v>
      </c>
    </row>
    <row r="401" spans="1:13" ht="14.45" customHeight="1" x14ac:dyDescent="0.25">
      <c r="A401" s="23" t="s">
        <v>387</v>
      </c>
      <c r="B401" s="23" t="s">
        <v>240</v>
      </c>
      <c r="C401" s="23" t="s">
        <v>807</v>
      </c>
      <c r="D401" s="23" t="s">
        <v>877</v>
      </c>
      <c r="E401" s="23" t="s">
        <v>1018</v>
      </c>
      <c r="F401" s="23" t="s">
        <v>9</v>
      </c>
      <c r="G401" s="23" t="s">
        <v>477</v>
      </c>
      <c r="H401" s="24" t="s">
        <v>339</v>
      </c>
      <c r="I401" s="24" t="s">
        <v>546</v>
      </c>
      <c r="J401" s="24" t="s">
        <v>1054</v>
      </c>
      <c r="K401" s="25" t="s">
        <v>2</v>
      </c>
      <c r="L401" s="26" t="s">
        <v>2</v>
      </c>
      <c r="M401" s="27" t="s">
        <v>2</v>
      </c>
    </row>
    <row r="402" spans="1:13" ht="14.45" customHeight="1" x14ac:dyDescent="0.25">
      <c r="A402" s="23" t="s">
        <v>387</v>
      </c>
      <c r="B402" s="23" t="s">
        <v>240</v>
      </c>
      <c r="C402" s="23" t="s">
        <v>807</v>
      </c>
      <c r="D402" s="23" t="s">
        <v>877</v>
      </c>
      <c r="E402" s="23" t="s">
        <v>1018</v>
      </c>
      <c r="F402" s="23" t="s">
        <v>9</v>
      </c>
      <c r="G402" s="23" t="s">
        <v>985</v>
      </c>
      <c r="H402" s="24" t="s">
        <v>340</v>
      </c>
      <c r="I402" s="24" t="s">
        <v>547</v>
      </c>
      <c r="J402" s="24" t="s">
        <v>1058</v>
      </c>
      <c r="K402" s="25" t="s">
        <v>2</v>
      </c>
      <c r="L402" s="26" t="s">
        <v>2</v>
      </c>
      <c r="M402" s="27" t="s">
        <v>2</v>
      </c>
    </row>
    <row r="403" spans="1:13" ht="14.45" customHeight="1" x14ac:dyDescent="0.25">
      <c r="A403" s="23" t="s">
        <v>387</v>
      </c>
      <c r="B403" s="23" t="s">
        <v>240</v>
      </c>
      <c r="C403" s="23" t="s">
        <v>807</v>
      </c>
      <c r="D403" s="23" t="s">
        <v>878</v>
      </c>
      <c r="E403" s="23" t="s">
        <v>1018</v>
      </c>
      <c r="F403" s="23" t="s">
        <v>964</v>
      </c>
      <c r="G403" s="23" t="s">
        <v>976</v>
      </c>
      <c r="H403" s="24" t="s">
        <v>341</v>
      </c>
      <c r="I403" s="24" t="s">
        <v>1100</v>
      </c>
      <c r="J403" s="24" t="s">
        <v>1044</v>
      </c>
      <c r="K403" s="25" t="s">
        <v>2</v>
      </c>
      <c r="L403" s="26">
        <v>1927</v>
      </c>
      <c r="M403" s="27">
        <v>1.849</v>
      </c>
    </row>
    <row r="404" spans="1:13" ht="14.45" customHeight="1" x14ac:dyDescent="0.25">
      <c r="A404" s="23" t="s">
        <v>387</v>
      </c>
      <c r="B404" s="23" t="s">
        <v>240</v>
      </c>
      <c r="C404" s="23" t="s">
        <v>807</v>
      </c>
      <c r="D404" s="23" t="s">
        <v>878</v>
      </c>
      <c r="E404" s="23" t="s">
        <v>1018</v>
      </c>
      <c r="F404" s="23" t="s">
        <v>964</v>
      </c>
      <c r="G404" s="23" t="s">
        <v>972</v>
      </c>
      <c r="H404" s="24" t="s">
        <v>342</v>
      </c>
      <c r="I404" s="24" t="s">
        <v>1101</v>
      </c>
      <c r="J404" s="24" t="s">
        <v>1021</v>
      </c>
      <c r="K404" s="25" t="s">
        <v>2</v>
      </c>
      <c r="L404" s="26">
        <v>1728</v>
      </c>
      <c r="M404" s="27">
        <v>1.724</v>
      </c>
    </row>
    <row r="405" spans="1:13" ht="14.45" customHeight="1" x14ac:dyDescent="0.25">
      <c r="A405" s="23" t="s">
        <v>387</v>
      </c>
      <c r="B405" s="23" t="s">
        <v>240</v>
      </c>
      <c r="C405" s="23" t="s">
        <v>807</v>
      </c>
      <c r="D405" s="23" t="s">
        <v>878</v>
      </c>
      <c r="E405" s="23" t="s">
        <v>1018</v>
      </c>
      <c r="F405" s="23" t="s">
        <v>964</v>
      </c>
      <c r="G405" s="23" t="s">
        <v>972</v>
      </c>
      <c r="H405" s="24" t="s">
        <v>343</v>
      </c>
      <c r="I405" s="24" t="s">
        <v>1102</v>
      </c>
      <c r="J405" s="24" t="s">
        <v>1021</v>
      </c>
      <c r="K405" s="25" t="s">
        <v>2</v>
      </c>
      <c r="L405" s="26">
        <v>19000</v>
      </c>
      <c r="M405" s="27" t="s">
        <v>2</v>
      </c>
    </row>
    <row r="406" spans="1:13" ht="14.45" customHeight="1" x14ac:dyDescent="0.25">
      <c r="A406" s="23" t="s">
        <v>387</v>
      </c>
      <c r="B406" s="23" t="s">
        <v>240</v>
      </c>
      <c r="C406" s="23" t="s">
        <v>807</v>
      </c>
      <c r="D406" s="23" t="s">
        <v>878</v>
      </c>
      <c r="E406" s="23" t="s">
        <v>1018</v>
      </c>
      <c r="F406" s="23" t="s">
        <v>964</v>
      </c>
      <c r="G406" s="23" t="s">
        <v>976</v>
      </c>
      <c r="H406" s="24" t="s">
        <v>344</v>
      </c>
      <c r="I406" s="24" t="s">
        <v>1103</v>
      </c>
      <c r="J406" s="24" t="s">
        <v>1045</v>
      </c>
      <c r="K406" s="25" t="s">
        <v>2</v>
      </c>
      <c r="L406" s="26">
        <v>1440</v>
      </c>
      <c r="M406" s="27">
        <v>1.3919999999999999</v>
      </c>
    </row>
    <row r="407" spans="1:13" ht="14.45" customHeight="1" x14ac:dyDescent="0.25">
      <c r="A407" s="23" t="s">
        <v>387</v>
      </c>
      <c r="B407" s="23" t="s">
        <v>240</v>
      </c>
      <c r="C407" s="23" t="s">
        <v>807</v>
      </c>
      <c r="D407" s="23" t="s">
        <v>878</v>
      </c>
      <c r="E407" s="23" t="s">
        <v>1018</v>
      </c>
      <c r="F407" s="23" t="s">
        <v>965</v>
      </c>
      <c r="G407" s="23" t="s">
        <v>965</v>
      </c>
      <c r="H407" s="24" t="s">
        <v>345</v>
      </c>
      <c r="I407" s="24" t="s">
        <v>970</v>
      </c>
      <c r="J407" s="24"/>
      <c r="K407" s="25" t="s">
        <v>2</v>
      </c>
      <c r="L407" s="26" t="s">
        <v>2</v>
      </c>
      <c r="M407" s="27">
        <v>0.18454100000000001</v>
      </c>
    </row>
    <row r="408" spans="1:13" ht="14.45" customHeight="1" x14ac:dyDescent="0.25">
      <c r="A408" s="23" t="s">
        <v>387</v>
      </c>
      <c r="B408" s="23" t="s">
        <v>240</v>
      </c>
      <c r="C408" s="23" t="s">
        <v>807</v>
      </c>
      <c r="D408" s="23" t="s">
        <v>878</v>
      </c>
      <c r="E408" s="23" t="s">
        <v>1018</v>
      </c>
      <c r="F408" s="23" t="s">
        <v>964</v>
      </c>
      <c r="G408" s="23" t="s">
        <v>972</v>
      </c>
      <c r="H408" s="24" t="s">
        <v>346</v>
      </c>
      <c r="I408" s="24" t="s">
        <v>1104</v>
      </c>
      <c r="J408" s="24" t="s">
        <v>1020</v>
      </c>
      <c r="K408" s="25" t="s">
        <v>2</v>
      </c>
      <c r="L408" s="26" t="s">
        <v>2</v>
      </c>
      <c r="M408" s="27" t="s">
        <v>2</v>
      </c>
    </row>
    <row r="409" spans="1:13" ht="14.45" customHeight="1" x14ac:dyDescent="0.25">
      <c r="A409" s="23" t="s">
        <v>387</v>
      </c>
      <c r="B409" s="23" t="s">
        <v>240</v>
      </c>
      <c r="C409" s="23" t="s">
        <v>807</v>
      </c>
      <c r="D409" s="23" t="s">
        <v>878</v>
      </c>
      <c r="E409" s="23" t="s">
        <v>1018</v>
      </c>
      <c r="F409" s="23" t="s">
        <v>964</v>
      </c>
      <c r="G409" s="23" t="s">
        <v>977</v>
      </c>
      <c r="H409" s="24" t="s">
        <v>331</v>
      </c>
      <c r="I409" s="24" t="s">
        <v>1105</v>
      </c>
      <c r="J409" s="24" t="s">
        <v>1038</v>
      </c>
      <c r="K409" s="25" t="s">
        <v>2</v>
      </c>
      <c r="L409" s="26" t="s">
        <v>2</v>
      </c>
      <c r="M409" s="27" t="s">
        <v>2</v>
      </c>
    </row>
    <row r="410" spans="1:13" ht="14.45" customHeight="1" x14ac:dyDescent="0.25">
      <c r="A410" s="23" t="s">
        <v>387</v>
      </c>
      <c r="B410" s="23" t="s">
        <v>240</v>
      </c>
      <c r="C410" s="23" t="s">
        <v>807</v>
      </c>
      <c r="D410" s="23" t="s">
        <v>878</v>
      </c>
      <c r="E410" s="23" t="s">
        <v>1018</v>
      </c>
      <c r="F410" s="23" t="s">
        <v>964</v>
      </c>
      <c r="G410" s="23" t="s">
        <v>972</v>
      </c>
      <c r="H410" s="24" t="s">
        <v>332</v>
      </c>
      <c r="I410" s="24" t="s">
        <v>1106</v>
      </c>
      <c r="J410" s="24" t="s">
        <v>1022</v>
      </c>
      <c r="K410" s="25" t="s">
        <v>2</v>
      </c>
      <c r="L410" s="26" t="s">
        <v>2</v>
      </c>
      <c r="M410" s="27" t="s">
        <v>2</v>
      </c>
    </row>
    <row r="411" spans="1:13" ht="14.45" customHeight="1" x14ac:dyDescent="0.25">
      <c r="A411" s="23" t="s">
        <v>387</v>
      </c>
      <c r="B411" s="23" t="s">
        <v>240</v>
      </c>
      <c r="C411" s="23" t="s">
        <v>807</v>
      </c>
      <c r="D411" s="23" t="s">
        <v>878</v>
      </c>
      <c r="E411" s="23" t="s">
        <v>1018</v>
      </c>
      <c r="F411" s="23" t="s">
        <v>964</v>
      </c>
      <c r="G411" s="23" t="s">
        <v>972</v>
      </c>
      <c r="H411" s="24" t="s">
        <v>333</v>
      </c>
      <c r="I411" s="24" t="s">
        <v>1107</v>
      </c>
      <c r="J411" s="23" t="s">
        <v>1043</v>
      </c>
      <c r="K411" s="25" t="s">
        <v>2</v>
      </c>
      <c r="L411" s="26" t="s">
        <v>2</v>
      </c>
      <c r="M411" s="27" t="s">
        <v>2</v>
      </c>
    </row>
    <row r="412" spans="1:13" ht="14.45" customHeight="1" x14ac:dyDescent="0.25">
      <c r="A412" s="23" t="s">
        <v>387</v>
      </c>
      <c r="B412" s="23" t="s">
        <v>240</v>
      </c>
      <c r="C412" s="23" t="s">
        <v>807</v>
      </c>
      <c r="D412" s="23" t="s">
        <v>878</v>
      </c>
      <c r="E412" s="23" t="s">
        <v>1018</v>
      </c>
      <c r="F412" s="23" t="s">
        <v>965</v>
      </c>
      <c r="G412" s="23" t="s">
        <v>965</v>
      </c>
      <c r="H412" s="24" t="s">
        <v>334</v>
      </c>
      <c r="I412" s="24" t="s">
        <v>1108</v>
      </c>
      <c r="J412" s="24"/>
      <c r="K412" s="25" t="s">
        <v>2</v>
      </c>
      <c r="L412" s="26" t="s">
        <v>2</v>
      </c>
      <c r="M412" s="27" t="s">
        <v>2</v>
      </c>
    </row>
    <row r="413" spans="1:13" ht="14.45" customHeight="1" x14ac:dyDescent="0.25">
      <c r="A413" s="23" t="s">
        <v>387</v>
      </c>
      <c r="B413" s="23" t="s">
        <v>240</v>
      </c>
      <c r="C413" s="23" t="s">
        <v>807</v>
      </c>
      <c r="D413" s="23" t="s">
        <v>878</v>
      </c>
      <c r="E413" s="23" t="s">
        <v>1018</v>
      </c>
      <c r="F413" s="23" t="s">
        <v>9</v>
      </c>
      <c r="G413" s="23" t="s">
        <v>477</v>
      </c>
      <c r="H413" s="24" t="s">
        <v>335</v>
      </c>
      <c r="I413" s="24" t="s">
        <v>1109</v>
      </c>
      <c r="J413" s="24" t="s">
        <v>1056</v>
      </c>
      <c r="K413" s="25" t="s">
        <v>2</v>
      </c>
      <c r="L413" s="26">
        <v>2600</v>
      </c>
      <c r="M413" s="27" t="s">
        <v>2</v>
      </c>
    </row>
    <row r="414" spans="1:13" ht="14.45" customHeight="1" x14ac:dyDescent="0.25">
      <c r="A414" s="23" t="s">
        <v>387</v>
      </c>
      <c r="B414" s="23" t="s">
        <v>240</v>
      </c>
      <c r="C414" s="23" t="s">
        <v>807</v>
      </c>
      <c r="D414" s="23" t="s">
        <v>878</v>
      </c>
      <c r="E414" s="23" t="s">
        <v>1018</v>
      </c>
      <c r="F414" s="23" t="s">
        <v>9</v>
      </c>
      <c r="G414" s="23" t="s">
        <v>973</v>
      </c>
      <c r="H414" s="24" t="s">
        <v>336</v>
      </c>
      <c r="I414" s="24" t="s">
        <v>1110</v>
      </c>
      <c r="J414" s="24" t="s">
        <v>1090</v>
      </c>
      <c r="K414" s="25" t="s">
        <v>2</v>
      </c>
      <c r="L414" s="26" t="s">
        <v>2</v>
      </c>
      <c r="M414" s="27" t="s">
        <v>2</v>
      </c>
    </row>
    <row r="415" spans="1:13" ht="14.45" customHeight="1" x14ac:dyDescent="0.25">
      <c r="A415" s="23" t="s">
        <v>387</v>
      </c>
      <c r="B415" s="23" t="s">
        <v>240</v>
      </c>
      <c r="C415" s="23" t="s">
        <v>807</v>
      </c>
      <c r="D415" s="23" t="s">
        <v>878</v>
      </c>
      <c r="E415" s="23" t="s">
        <v>1018</v>
      </c>
      <c r="F415" s="23" t="s">
        <v>965</v>
      </c>
      <c r="G415" s="23" t="s">
        <v>965</v>
      </c>
      <c r="H415" s="24" t="s">
        <v>337</v>
      </c>
      <c r="I415" s="24" t="s">
        <v>1111</v>
      </c>
      <c r="J415" s="24"/>
      <c r="K415" s="25" t="s">
        <v>2</v>
      </c>
      <c r="L415" s="26" t="s">
        <v>2</v>
      </c>
      <c r="M415" s="27" t="s">
        <v>2</v>
      </c>
    </row>
    <row r="416" spans="1:13" ht="14.45" customHeight="1" x14ac:dyDescent="0.25">
      <c r="A416" s="23" t="s">
        <v>387</v>
      </c>
      <c r="B416" s="23" t="s">
        <v>240</v>
      </c>
      <c r="C416" s="23" t="s">
        <v>807</v>
      </c>
      <c r="D416" s="23" t="s">
        <v>878</v>
      </c>
      <c r="E416" s="23" t="s">
        <v>1018</v>
      </c>
      <c r="F416" s="23" t="s">
        <v>9</v>
      </c>
      <c r="G416" s="23" t="s">
        <v>985</v>
      </c>
      <c r="H416" s="24" t="s">
        <v>338</v>
      </c>
      <c r="I416" s="24" t="s">
        <v>1112</v>
      </c>
      <c r="J416" s="24" t="s">
        <v>1094</v>
      </c>
      <c r="K416" s="25" t="s">
        <v>2</v>
      </c>
      <c r="L416" s="26" t="s">
        <v>2</v>
      </c>
      <c r="M416" s="27" t="s">
        <v>2</v>
      </c>
    </row>
    <row r="417" spans="1:13" ht="14.45" customHeight="1" x14ac:dyDescent="0.25">
      <c r="A417" s="23" t="s">
        <v>387</v>
      </c>
      <c r="B417" s="23" t="s">
        <v>240</v>
      </c>
      <c r="C417" s="23" t="s">
        <v>807</v>
      </c>
      <c r="D417" s="23" t="s">
        <v>878</v>
      </c>
      <c r="E417" s="23" t="s">
        <v>1018</v>
      </c>
      <c r="F417" s="23" t="s">
        <v>9</v>
      </c>
      <c r="G417" s="23" t="s">
        <v>477</v>
      </c>
      <c r="H417" s="24" t="s">
        <v>339</v>
      </c>
      <c r="I417" s="24" t="s">
        <v>1113</v>
      </c>
      <c r="J417" s="24" t="s">
        <v>1054</v>
      </c>
      <c r="K417" s="25" t="s">
        <v>2</v>
      </c>
      <c r="L417" s="26" t="s">
        <v>2</v>
      </c>
      <c r="M417" s="27" t="s">
        <v>2</v>
      </c>
    </row>
    <row r="418" spans="1:13" ht="14.45" customHeight="1" x14ac:dyDescent="0.25">
      <c r="A418" s="23" t="s">
        <v>387</v>
      </c>
      <c r="B418" s="23" t="s">
        <v>240</v>
      </c>
      <c r="C418" s="23" t="s">
        <v>807</v>
      </c>
      <c r="D418" s="23" t="s">
        <v>878</v>
      </c>
      <c r="E418" s="23" t="s">
        <v>1018</v>
      </c>
      <c r="F418" s="23" t="s">
        <v>9</v>
      </c>
      <c r="G418" s="23" t="s">
        <v>985</v>
      </c>
      <c r="H418" s="24" t="s">
        <v>340</v>
      </c>
      <c r="I418" s="24" t="s">
        <v>1114</v>
      </c>
      <c r="J418" s="24" t="s">
        <v>1058</v>
      </c>
      <c r="K418" s="25" t="s">
        <v>2</v>
      </c>
      <c r="L418" s="26" t="s">
        <v>2</v>
      </c>
      <c r="M418" s="27" t="s">
        <v>2</v>
      </c>
    </row>
    <row r="419" spans="1:13" ht="14.45" customHeight="1" x14ac:dyDescent="0.25">
      <c r="A419" s="23" t="s">
        <v>387</v>
      </c>
      <c r="B419" s="23" t="s">
        <v>240</v>
      </c>
      <c r="C419" s="23" t="s">
        <v>807</v>
      </c>
      <c r="D419" s="23" t="s">
        <v>274</v>
      </c>
      <c r="E419" s="23" t="s">
        <v>1018</v>
      </c>
      <c r="F419" s="23" t="s">
        <v>964</v>
      </c>
      <c r="G419" s="23" t="s">
        <v>972</v>
      </c>
      <c r="H419" s="24" t="s">
        <v>347</v>
      </c>
      <c r="I419" s="24" t="s">
        <v>719</v>
      </c>
      <c r="J419" s="24" t="s">
        <v>1020</v>
      </c>
      <c r="K419" s="25">
        <v>2025</v>
      </c>
      <c r="L419" s="26">
        <v>5580</v>
      </c>
      <c r="M419" s="27">
        <v>0.3</v>
      </c>
    </row>
    <row r="420" spans="1:13" ht="14.45" customHeight="1" x14ac:dyDescent="0.25">
      <c r="A420" s="23" t="s">
        <v>387</v>
      </c>
      <c r="B420" s="23" t="s">
        <v>240</v>
      </c>
      <c r="C420" s="23" t="s">
        <v>807</v>
      </c>
      <c r="D420" s="23" t="s">
        <v>274</v>
      </c>
      <c r="E420" s="23" t="s">
        <v>1018</v>
      </c>
      <c r="F420" s="23" t="s">
        <v>964</v>
      </c>
      <c r="G420" s="23" t="s">
        <v>979</v>
      </c>
      <c r="H420" s="24" t="s">
        <v>348</v>
      </c>
      <c r="I420" s="24" t="s">
        <v>720</v>
      </c>
      <c r="J420" s="24" t="s">
        <v>1071</v>
      </c>
      <c r="K420" s="25">
        <v>2025</v>
      </c>
      <c r="L420" s="26">
        <v>3000</v>
      </c>
      <c r="M420" s="27">
        <v>5.9</v>
      </c>
    </row>
    <row r="421" spans="1:13" ht="14.45" customHeight="1" x14ac:dyDescent="0.25">
      <c r="A421" s="23" t="s">
        <v>387</v>
      </c>
      <c r="B421" s="23" t="s">
        <v>240</v>
      </c>
      <c r="C421" s="23" t="s">
        <v>807</v>
      </c>
      <c r="D421" s="23" t="s">
        <v>274</v>
      </c>
      <c r="E421" s="23" t="s">
        <v>1018</v>
      </c>
      <c r="F421" s="23" t="s">
        <v>964</v>
      </c>
      <c r="G421" s="23" t="s">
        <v>526</v>
      </c>
      <c r="H421" s="24" t="s">
        <v>349</v>
      </c>
      <c r="I421" s="24" t="s">
        <v>721</v>
      </c>
      <c r="J421" s="23" t="s">
        <v>1080</v>
      </c>
      <c r="K421" s="25">
        <v>2030</v>
      </c>
      <c r="L421" s="26">
        <v>530</v>
      </c>
      <c r="M421" s="27">
        <v>20</v>
      </c>
    </row>
    <row r="422" spans="1:13" ht="14.45" customHeight="1" x14ac:dyDescent="0.25">
      <c r="A422" s="23" t="s">
        <v>387</v>
      </c>
      <c r="B422" s="23" t="s">
        <v>240</v>
      </c>
      <c r="C422" s="23" t="s">
        <v>807</v>
      </c>
      <c r="D422" s="23" t="s">
        <v>350</v>
      </c>
      <c r="E422" s="23" t="s">
        <v>1018</v>
      </c>
      <c r="F422" s="23" t="s">
        <v>9</v>
      </c>
      <c r="G422" s="23" t="s">
        <v>477</v>
      </c>
      <c r="H422" s="24" t="s">
        <v>1115</v>
      </c>
      <c r="I422" s="24" t="s">
        <v>960</v>
      </c>
      <c r="J422" s="24" t="s">
        <v>1054</v>
      </c>
      <c r="K422" s="25">
        <v>2025</v>
      </c>
      <c r="L422" s="26">
        <v>6500</v>
      </c>
      <c r="M422" s="27">
        <v>30</v>
      </c>
    </row>
    <row r="423" spans="1:13" ht="14.45" customHeight="1" x14ac:dyDescent="0.25">
      <c r="A423" s="23" t="s">
        <v>387</v>
      </c>
      <c r="B423" s="23" t="s">
        <v>240</v>
      </c>
      <c r="C423" s="23" t="s">
        <v>807</v>
      </c>
      <c r="D423" s="23" t="s">
        <v>350</v>
      </c>
      <c r="E423" s="23" t="s">
        <v>1018</v>
      </c>
      <c r="F423" s="23" t="s">
        <v>964</v>
      </c>
      <c r="G423" s="23" t="s">
        <v>972</v>
      </c>
      <c r="H423" s="24" t="s">
        <v>1116</v>
      </c>
      <c r="I423" s="24" t="s">
        <v>980</v>
      </c>
      <c r="J423" s="24" t="s">
        <v>1021</v>
      </c>
      <c r="K423" s="25">
        <v>2025</v>
      </c>
      <c r="L423" s="26">
        <v>3000</v>
      </c>
      <c r="M423" s="27">
        <v>6.8</v>
      </c>
    </row>
    <row r="424" spans="1:13" ht="14.45" customHeight="1" x14ac:dyDescent="0.25">
      <c r="A424" s="23" t="s">
        <v>387</v>
      </c>
      <c r="B424" s="23" t="s">
        <v>240</v>
      </c>
      <c r="C424" s="23" t="s">
        <v>807</v>
      </c>
      <c r="D424" s="23" t="s">
        <v>350</v>
      </c>
      <c r="E424" s="23" t="s">
        <v>1018</v>
      </c>
      <c r="F424" s="23" t="s">
        <v>964</v>
      </c>
      <c r="G424" s="23" t="s">
        <v>972</v>
      </c>
      <c r="H424" s="24" t="s">
        <v>1117</v>
      </c>
      <c r="I424" s="24" t="s">
        <v>689</v>
      </c>
      <c r="J424" s="24" t="s">
        <v>1021</v>
      </c>
      <c r="K424" s="25">
        <v>2030</v>
      </c>
      <c r="L424" s="26">
        <v>10000</v>
      </c>
      <c r="M424" s="27">
        <v>45</v>
      </c>
    </row>
    <row r="425" spans="1:13" ht="14.45" customHeight="1" x14ac:dyDescent="0.25">
      <c r="A425" s="23" t="s">
        <v>387</v>
      </c>
      <c r="B425" s="23" t="s">
        <v>240</v>
      </c>
      <c r="C425" s="23" t="s">
        <v>807</v>
      </c>
      <c r="D425" s="23" t="s">
        <v>350</v>
      </c>
      <c r="E425" s="23" t="s">
        <v>1018</v>
      </c>
      <c r="F425" s="23" t="s">
        <v>964</v>
      </c>
      <c r="G425" s="23" t="s">
        <v>976</v>
      </c>
      <c r="H425" s="24" t="s">
        <v>1118</v>
      </c>
      <c r="I425" s="24" t="s">
        <v>654</v>
      </c>
      <c r="J425" s="24" t="s">
        <v>1044</v>
      </c>
      <c r="K425" s="25">
        <v>2035</v>
      </c>
      <c r="L425" s="26">
        <v>1000</v>
      </c>
      <c r="M425" s="27">
        <v>5.0999999999999996</v>
      </c>
    </row>
    <row r="426" spans="1:13" ht="14.45" customHeight="1" x14ac:dyDescent="0.25">
      <c r="A426" s="23" t="s">
        <v>387</v>
      </c>
      <c r="B426" s="23" t="s">
        <v>240</v>
      </c>
      <c r="C426" s="23" t="s">
        <v>807</v>
      </c>
      <c r="D426" s="23" t="s">
        <v>350</v>
      </c>
      <c r="E426" s="23" t="s">
        <v>1018</v>
      </c>
      <c r="F426" s="23" t="s">
        <v>964</v>
      </c>
      <c r="G426" s="23" t="s">
        <v>972</v>
      </c>
      <c r="H426" s="24" t="s">
        <v>1119</v>
      </c>
      <c r="I426" s="24" t="s">
        <v>690</v>
      </c>
      <c r="J426" s="24" t="s">
        <v>1021</v>
      </c>
      <c r="K426" s="25" t="s">
        <v>2</v>
      </c>
      <c r="L426" s="26" t="s">
        <v>2</v>
      </c>
      <c r="M426" s="27" t="s">
        <v>2</v>
      </c>
    </row>
    <row r="427" spans="1:13" ht="14.45" customHeight="1" x14ac:dyDescent="0.25">
      <c r="A427" s="23" t="s">
        <v>387</v>
      </c>
      <c r="B427" s="23" t="s">
        <v>240</v>
      </c>
      <c r="C427" s="23" t="s">
        <v>807</v>
      </c>
      <c r="D427" s="23" t="s">
        <v>350</v>
      </c>
      <c r="E427" s="23" t="s">
        <v>1018</v>
      </c>
      <c r="F427" s="23" t="s">
        <v>9</v>
      </c>
      <c r="G427" s="23" t="s">
        <v>985</v>
      </c>
      <c r="H427" s="24" t="s">
        <v>1120</v>
      </c>
      <c r="I427" s="24" t="s">
        <v>691</v>
      </c>
      <c r="J427" s="24" t="s">
        <v>1069</v>
      </c>
      <c r="K427" s="25" t="s">
        <v>2</v>
      </c>
      <c r="L427" s="26">
        <v>4000</v>
      </c>
      <c r="M427" s="27" t="s">
        <v>2</v>
      </c>
    </row>
    <row r="428" spans="1:13" ht="14.45" customHeight="1" x14ac:dyDescent="0.25">
      <c r="A428" s="23" t="s">
        <v>387</v>
      </c>
      <c r="B428" s="23" t="s">
        <v>240</v>
      </c>
      <c r="C428" s="23" t="s">
        <v>807</v>
      </c>
      <c r="D428" s="23" t="s">
        <v>350</v>
      </c>
      <c r="E428" s="23" t="s">
        <v>1018</v>
      </c>
      <c r="F428" s="23" t="s">
        <v>9</v>
      </c>
      <c r="G428" s="23" t="s">
        <v>985</v>
      </c>
      <c r="H428" s="24" t="s">
        <v>1121</v>
      </c>
      <c r="I428" s="24" t="s">
        <v>1122</v>
      </c>
      <c r="J428" s="24" t="s">
        <v>1060</v>
      </c>
      <c r="K428" s="25">
        <v>2040</v>
      </c>
      <c r="L428" s="26">
        <v>5199</v>
      </c>
      <c r="M428" s="27" t="s">
        <v>2</v>
      </c>
    </row>
    <row r="429" spans="1:13" ht="14.45" customHeight="1" x14ac:dyDescent="0.25">
      <c r="A429" s="23" t="s">
        <v>387</v>
      </c>
      <c r="B429" s="23" t="s">
        <v>240</v>
      </c>
      <c r="C429" s="23" t="s">
        <v>807</v>
      </c>
      <c r="D429" s="23" t="s">
        <v>350</v>
      </c>
      <c r="E429" s="23" t="s">
        <v>1018</v>
      </c>
      <c r="F429" s="23" t="s">
        <v>964</v>
      </c>
      <c r="G429" s="23" t="s">
        <v>972</v>
      </c>
      <c r="H429" s="24" t="s">
        <v>1123</v>
      </c>
      <c r="I429" s="24" t="s">
        <v>1124</v>
      </c>
      <c r="J429" s="24" t="s">
        <v>1021</v>
      </c>
      <c r="K429" s="25" t="s">
        <v>2</v>
      </c>
      <c r="L429" s="26">
        <v>1250</v>
      </c>
      <c r="M429" s="27" t="s">
        <v>2</v>
      </c>
    </row>
    <row r="430" spans="1:13" ht="14.45" customHeight="1" x14ac:dyDescent="0.25">
      <c r="A430" s="23" t="s">
        <v>387</v>
      </c>
      <c r="B430" s="23" t="s">
        <v>240</v>
      </c>
      <c r="C430" s="23" t="s">
        <v>807</v>
      </c>
      <c r="D430" s="23" t="s">
        <v>350</v>
      </c>
      <c r="E430" s="23" t="s">
        <v>1018</v>
      </c>
      <c r="F430" s="23" t="s">
        <v>964</v>
      </c>
      <c r="G430" s="23" t="s">
        <v>972</v>
      </c>
      <c r="H430" s="24" t="s">
        <v>351</v>
      </c>
      <c r="I430" s="24" t="s">
        <v>655</v>
      </c>
      <c r="J430" s="24" t="s">
        <v>1021</v>
      </c>
      <c r="K430" s="25">
        <v>2016</v>
      </c>
      <c r="L430" s="26">
        <v>1000</v>
      </c>
      <c r="M430" s="27">
        <v>1</v>
      </c>
    </row>
    <row r="431" spans="1:13" ht="14.45" customHeight="1" x14ac:dyDescent="0.25">
      <c r="A431" s="23" t="s">
        <v>387</v>
      </c>
      <c r="B431" s="23" t="s">
        <v>240</v>
      </c>
      <c r="C431" s="23" t="s">
        <v>807</v>
      </c>
      <c r="D431" s="23" t="s">
        <v>350</v>
      </c>
      <c r="E431" s="23" t="s">
        <v>1018</v>
      </c>
      <c r="F431" s="23" t="s">
        <v>964</v>
      </c>
      <c r="G431" s="23" t="s">
        <v>972</v>
      </c>
      <c r="H431" s="24" t="s">
        <v>352</v>
      </c>
      <c r="I431" s="24" t="s">
        <v>656</v>
      </c>
      <c r="J431" s="24" t="s">
        <v>1021</v>
      </c>
      <c r="K431" s="25">
        <v>2020</v>
      </c>
      <c r="L431" s="26">
        <v>4000</v>
      </c>
      <c r="M431" s="27">
        <v>12.2</v>
      </c>
    </row>
    <row r="432" spans="1:13" ht="14.45" customHeight="1" x14ac:dyDescent="0.25">
      <c r="A432" s="23" t="s">
        <v>387</v>
      </c>
      <c r="B432" s="23" t="s">
        <v>240</v>
      </c>
      <c r="C432" s="23" t="s">
        <v>807</v>
      </c>
      <c r="D432" s="23" t="s">
        <v>350</v>
      </c>
      <c r="E432" s="23" t="s">
        <v>1018</v>
      </c>
      <c r="F432" s="23" t="s">
        <v>964</v>
      </c>
      <c r="G432" s="23" t="s">
        <v>972</v>
      </c>
      <c r="H432" s="24" t="s">
        <v>353</v>
      </c>
      <c r="I432" s="24" t="s">
        <v>657</v>
      </c>
      <c r="J432" s="24" t="s">
        <v>1039</v>
      </c>
      <c r="K432" s="25">
        <v>2025</v>
      </c>
      <c r="L432" s="26">
        <v>2000</v>
      </c>
      <c r="M432" s="27">
        <v>2</v>
      </c>
    </row>
    <row r="433" spans="1:13" ht="14.45" customHeight="1" x14ac:dyDescent="0.25">
      <c r="A433" s="23" t="s">
        <v>387</v>
      </c>
      <c r="B433" s="23" t="s">
        <v>240</v>
      </c>
      <c r="C433" s="23" t="s">
        <v>807</v>
      </c>
      <c r="D433" s="23" t="s">
        <v>879</v>
      </c>
      <c r="E433" s="23" t="s">
        <v>1018</v>
      </c>
      <c r="F433" s="23" t="s">
        <v>9</v>
      </c>
      <c r="G433" s="23" t="s">
        <v>985</v>
      </c>
      <c r="H433" s="24" t="s">
        <v>1125</v>
      </c>
      <c r="I433" s="24" t="s">
        <v>548</v>
      </c>
      <c r="J433" s="24" t="s">
        <v>1058</v>
      </c>
      <c r="K433" s="25">
        <v>2020</v>
      </c>
      <c r="L433" s="26">
        <v>3000</v>
      </c>
      <c r="M433" s="27" t="s">
        <v>2</v>
      </c>
    </row>
    <row r="434" spans="1:13" ht="14.45" customHeight="1" x14ac:dyDescent="0.25">
      <c r="A434" s="23" t="s">
        <v>387</v>
      </c>
      <c r="B434" s="23" t="s">
        <v>240</v>
      </c>
      <c r="C434" s="23" t="s">
        <v>807</v>
      </c>
      <c r="D434" s="23" t="s">
        <v>879</v>
      </c>
      <c r="E434" s="23" t="s">
        <v>1018</v>
      </c>
      <c r="F434" s="23" t="s">
        <v>9</v>
      </c>
      <c r="G434" s="23" t="s">
        <v>985</v>
      </c>
      <c r="H434" s="24" t="s">
        <v>1126</v>
      </c>
      <c r="I434" s="24" t="s">
        <v>549</v>
      </c>
      <c r="J434" s="24" t="s">
        <v>1069</v>
      </c>
      <c r="K434" s="25">
        <v>2021</v>
      </c>
      <c r="L434" s="26" t="s">
        <v>2</v>
      </c>
      <c r="M434" s="27">
        <v>0.05</v>
      </c>
    </row>
    <row r="435" spans="1:13" ht="14.45" customHeight="1" x14ac:dyDescent="0.25">
      <c r="A435" s="23" t="s">
        <v>387</v>
      </c>
      <c r="B435" s="23" t="s">
        <v>240</v>
      </c>
      <c r="C435" s="23" t="s">
        <v>807</v>
      </c>
      <c r="D435" s="23" t="s">
        <v>879</v>
      </c>
      <c r="E435" s="23" t="s">
        <v>1018</v>
      </c>
      <c r="F435" s="23" t="s">
        <v>9</v>
      </c>
      <c r="G435" s="23" t="s">
        <v>477</v>
      </c>
      <c r="H435" s="24" t="s">
        <v>1127</v>
      </c>
      <c r="I435" s="24" t="s">
        <v>550</v>
      </c>
      <c r="J435" s="24" t="s">
        <v>1054</v>
      </c>
      <c r="K435" s="25">
        <v>2021</v>
      </c>
      <c r="L435" s="26" t="s">
        <v>2</v>
      </c>
      <c r="M435" s="27">
        <v>0.3</v>
      </c>
    </row>
    <row r="436" spans="1:13" ht="14.45" customHeight="1" x14ac:dyDescent="0.25">
      <c r="A436" s="23" t="s">
        <v>387</v>
      </c>
      <c r="B436" s="23" t="s">
        <v>240</v>
      </c>
      <c r="C436" s="23" t="s">
        <v>807</v>
      </c>
      <c r="D436" s="23" t="s">
        <v>879</v>
      </c>
      <c r="E436" s="23" t="s">
        <v>1018</v>
      </c>
      <c r="F436" s="23" t="s">
        <v>964</v>
      </c>
      <c r="G436" s="23" t="s">
        <v>972</v>
      </c>
      <c r="H436" s="24" t="s">
        <v>1128</v>
      </c>
      <c r="I436" s="24" t="s">
        <v>551</v>
      </c>
      <c r="J436" s="23" t="s">
        <v>1043</v>
      </c>
      <c r="K436" s="25">
        <v>2040</v>
      </c>
      <c r="L436" s="26">
        <v>20000</v>
      </c>
      <c r="M436" s="27" t="s">
        <v>2</v>
      </c>
    </row>
    <row r="437" spans="1:13" ht="14.45" customHeight="1" x14ac:dyDescent="0.25">
      <c r="A437" s="23" t="s">
        <v>387</v>
      </c>
      <c r="B437" s="23" t="s">
        <v>240</v>
      </c>
      <c r="C437" s="23" t="s">
        <v>807</v>
      </c>
      <c r="D437" s="23" t="s">
        <v>879</v>
      </c>
      <c r="E437" s="23" t="s">
        <v>1018</v>
      </c>
      <c r="F437" s="23" t="s">
        <v>965</v>
      </c>
      <c r="G437" s="23" t="s">
        <v>965</v>
      </c>
      <c r="H437" s="24" t="s">
        <v>1129</v>
      </c>
      <c r="I437" s="24" t="s">
        <v>552</v>
      </c>
      <c r="J437" s="24"/>
      <c r="K437" s="25">
        <v>2025</v>
      </c>
      <c r="L437" s="26" t="s">
        <v>2</v>
      </c>
      <c r="M437" s="27">
        <v>0.05</v>
      </c>
    </row>
    <row r="438" spans="1:13" ht="14.45" customHeight="1" x14ac:dyDescent="0.25">
      <c r="A438" s="23" t="s">
        <v>387</v>
      </c>
      <c r="B438" s="23" t="s">
        <v>240</v>
      </c>
      <c r="C438" s="23" t="s">
        <v>807</v>
      </c>
      <c r="D438" s="23" t="s">
        <v>879</v>
      </c>
      <c r="E438" s="23" t="s">
        <v>1018</v>
      </c>
      <c r="F438" s="23" t="s">
        <v>964</v>
      </c>
      <c r="G438" s="23" t="s">
        <v>979</v>
      </c>
      <c r="H438" s="24" t="s">
        <v>1130</v>
      </c>
      <c r="I438" s="24" t="s">
        <v>553</v>
      </c>
      <c r="J438" s="24" t="s">
        <v>1073</v>
      </c>
      <c r="K438" s="25">
        <v>2025</v>
      </c>
      <c r="L438" s="26">
        <v>1800</v>
      </c>
      <c r="M438" s="27" t="s">
        <v>2</v>
      </c>
    </row>
    <row r="439" spans="1:13" ht="14.45" customHeight="1" x14ac:dyDescent="0.25">
      <c r="A439" s="23" t="s">
        <v>387</v>
      </c>
      <c r="B439" s="23" t="s">
        <v>240</v>
      </c>
      <c r="C439" s="23" t="s">
        <v>807</v>
      </c>
      <c r="D439" s="23" t="s">
        <v>879</v>
      </c>
      <c r="E439" s="23" t="s">
        <v>1018</v>
      </c>
      <c r="F439" s="23" t="s">
        <v>9</v>
      </c>
      <c r="G439" s="23" t="s">
        <v>985</v>
      </c>
      <c r="H439" s="24" t="s">
        <v>1131</v>
      </c>
      <c r="I439" s="24" t="s">
        <v>554</v>
      </c>
      <c r="J439" s="24" t="s">
        <v>1064</v>
      </c>
      <c r="K439" s="25">
        <v>2024</v>
      </c>
      <c r="L439" s="26" t="s">
        <v>2</v>
      </c>
      <c r="M439" s="27" t="s">
        <v>2</v>
      </c>
    </row>
    <row r="440" spans="1:13" ht="14.45" customHeight="1" x14ac:dyDescent="0.25">
      <c r="A440" s="23" t="s">
        <v>387</v>
      </c>
      <c r="B440" s="23" t="s">
        <v>240</v>
      </c>
      <c r="C440" s="23" t="s">
        <v>807</v>
      </c>
      <c r="D440" s="23" t="s">
        <v>879</v>
      </c>
      <c r="E440" s="23" t="s">
        <v>1018</v>
      </c>
      <c r="F440" s="23" t="s">
        <v>964</v>
      </c>
      <c r="G440" s="23" t="s">
        <v>972</v>
      </c>
      <c r="H440" s="24" t="s">
        <v>1132</v>
      </c>
      <c r="I440" s="24" t="s">
        <v>555</v>
      </c>
      <c r="J440" s="23" t="s">
        <v>1054</v>
      </c>
      <c r="K440" s="25">
        <v>2028</v>
      </c>
      <c r="L440" s="26">
        <v>1200</v>
      </c>
      <c r="M440" s="27" t="s">
        <v>2</v>
      </c>
    </row>
    <row r="441" spans="1:13" ht="14.45" customHeight="1" x14ac:dyDescent="0.25">
      <c r="A441" s="23" t="s">
        <v>387</v>
      </c>
      <c r="B441" s="23" t="s">
        <v>240</v>
      </c>
      <c r="C441" s="23" t="s">
        <v>807</v>
      </c>
      <c r="D441" s="23" t="s">
        <v>879</v>
      </c>
      <c r="E441" s="23" t="s">
        <v>1018</v>
      </c>
      <c r="F441" s="23" t="s">
        <v>964</v>
      </c>
      <c r="G441" s="23" t="s">
        <v>976</v>
      </c>
      <c r="H441" s="24" t="s">
        <v>1133</v>
      </c>
      <c r="I441" s="24" t="s">
        <v>556</v>
      </c>
      <c r="J441" s="24" t="s">
        <v>1045</v>
      </c>
      <c r="K441" s="25">
        <v>2035</v>
      </c>
      <c r="L441" s="26">
        <v>70000</v>
      </c>
      <c r="M441" s="27" t="s">
        <v>2</v>
      </c>
    </row>
    <row r="442" spans="1:13" ht="14.45" customHeight="1" x14ac:dyDescent="0.25">
      <c r="A442" s="23" t="s">
        <v>387</v>
      </c>
      <c r="B442" s="23" t="s">
        <v>240</v>
      </c>
      <c r="C442" s="23" t="s">
        <v>807</v>
      </c>
      <c r="D442" s="23" t="s">
        <v>879</v>
      </c>
      <c r="E442" s="23" t="s">
        <v>1018</v>
      </c>
      <c r="F442" s="23" t="s">
        <v>964</v>
      </c>
      <c r="G442" s="23" t="s">
        <v>975</v>
      </c>
      <c r="H442" s="24" t="s">
        <v>961</v>
      </c>
      <c r="I442" s="24" t="s">
        <v>557</v>
      </c>
      <c r="J442" s="24" t="s">
        <v>1098</v>
      </c>
      <c r="K442" s="25">
        <v>2020</v>
      </c>
      <c r="L442" s="26">
        <v>4000</v>
      </c>
      <c r="M442" s="27" t="s">
        <v>2</v>
      </c>
    </row>
    <row r="443" spans="1:13" ht="14.45" customHeight="1" x14ac:dyDescent="0.25">
      <c r="A443" s="23" t="s">
        <v>387</v>
      </c>
      <c r="B443" s="23" t="s">
        <v>240</v>
      </c>
      <c r="C443" s="23" t="s">
        <v>807</v>
      </c>
      <c r="D443" s="23" t="s">
        <v>879</v>
      </c>
      <c r="E443" s="23" t="s">
        <v>1018</v>
      </c>
      <c r="F443" s="23" t="s">
        <v>964</v>
      </c>
      <c r="G443" s="23" t="s">
        <v>526</v>
      </c>
      <c r="H443" s="24" t="s">
        <v>1134</v>
      </c>
      <c r="I443" s="24" t="s">
        <v>558</v>
      </c>
      <c r="J443" s="24" t="s">
        <v>1080</v>
      </c>
      <c r="K443" s="25" t="s">
        <v>2</v>
      </c>
      <c r="L443" s="26" t="s">
        <v>2</v>
      </c>
      <c r="M443" s="27">
        <v>32</v>
      </c>
    </row>
    <row r="444" spans="1:13" ht="14.45" customHeight="1" x14ac:dyDescent="0.25">
      <c r="A444" s="23" t="s">
        <v>387</v>
      </c>
      <c r="B444" s="23" t="s">
        <v>240</v>
      </c>
      <c r="C444" s="23" t="s">
        <v>807</v>
      </c>
      <c r="D444" s="23" t="s">
        <v>879</v>
      </c>
      <c r="E444" s="23" t="s">
        <v>1018</v>
      </c>
      <c r="F444" s="23" t="s">
        <v>964</v>
      </c>
      <c r="G444" s="23" t="s">
        <v>972</v>
      </c>
      <c r="H444" s="24" t="s">
        <v>1135</v>
      </c>
      <c r="I444" s="24" t="s">
        <v>559</v>
      </c>
      <c r="J444" s="24" t="s">
        <v>1021</v>
      </c>
      <c r="K444" s="25">
        <v>2024</v>
      </c>
      <c r="L444" s="26" t="s">
        <v>2</v>
      </c>
      <c r="M444" s="27" t="s">
        <v>2</v>
      </c>
    </row>
    <row r="445" spans="1:13" ht="14.45" customHeight="1" x14ac:dyDescent="0.25">
      <c r="A445" s="23" t="s">
        <v>387</v>
      </c>
      <c r="B445" s="23" t="s">
        <v>240</v>
      </c>
      <c r="C445" s="23" t="s">
        <v>807</v>
      </c>
      <c r="D445" s="23" t="s">
        <v>879</v>
      </c>
      <c r="E445" s="23" t="s">
        <v>1018</v>
      </c>
      <c r="F445" s="23" t="s">
        <v>964</v>
      </c>
      <c r="G445" s="23" t="s">
        <v>972</v>
      </c>
      <c r="H445" s="24" t="s">
        <v>1136</v>
      </c>
      <c r="I445" s="24" t="s">
        <v>559</v>
      </c>
      <c r="J445" s="24" t="s">
        <v>1021</v>
      </c>
      <c r="K445" s="25">
        <v>2026</v>
      </c>
      <c r="L445" s="26" t="s">
        <v>2</v>
      </c>
      <c r="M445" s="27" t="s">
        <v>2</v>
      </c>
    </row>
    <row r="446" spans="1:13" ht="14.45" customHeight="1" x14ac:dyDescent="0.25">
      <c r="A446" s="23" t="s">
        <v>387</v>
      </c>
      <c r="B446" s="23" t="s">
        <v>240</v>
      </c>
      <c r="C446" s="23" t="s">
        <v>807</v>
      </c>
      <c r="D446" s="23" t="s">
        <v>879</v>
      </c>
      <c r="E446" s="23" t="s">
        <v>1018</v>
      </c>
      <c r="F446" s="23" t="s">
        <v>964</v>
      </c>
      <c r="G446" s="23" t="s">
        <v>976</v>
      </c>
      <c r="H446" s="24" t="s">
        <v>1137</v>
      </c>
      <c r="I446" s="24" t="s">
        <v>560</v>
      </c>
      <c r="J446" s="24" t="s">
        <v>1045</v>
      </c>
      <c r="K446" s="25" t="s">
        <v>2</v>
      </c>
      <c r="L446" s="26" t="s">
        <v>2</v>
      </c>
      <c r="M446" s="27">
        <v>70</v>
      </c>
    </row>
    <row r="447" spans="1:13" ht="14.45" customHeight="1" x14ac:dyDescent="0.25">
      <c r="A447" s="23" t="s">
        <v>387</v>
      </c>
      <c r="B447" s="23" t="s">
        <v>240</v>
      </c>
      <c r="C447" s="23" t="s">
        <v>807</v>
      </c>
      <c r="D447" s="23" t="s">
        <v>879</v>
      </c>
      <c r="E447" s="23" t="s">
        <v>1018</v>
      </c>
      <c r="F447" s="23" t="s">
        <v>964</v>
      </c>
      <c r="G447" s="23" t="s">
        <v>972</v>
      </c>
      <c r="H447" s="24" t="s">
        <v>1138</v>
      </c>
      <c r="I447" s="24" t="s">
        <v>559</v>
      </c>
      <c r="J447" s="24" t="s">
        <v>1021</v>
      </c>
      <c r="K447" s="25">
        <v>2035</v>
      </c>
      <c r="L447" s="26" t="s">
        <v>2</v>
      </c>
      <c r="M447" s="27" t="s">
        <v>2</v>
      </c>
    </row>
    <row r="448" spans="1:13" ht="14.45" customHeight="1" x14ac:dyDescent="0.25">
      <c r="A448" s="23" t="s">
        <v>387</v>
      </c>
      <c r="B448" s="23" t="s">
        <v>240</v>
      </c>
      <c r="C448" s="23" t="s">
        <v>807</v>
      </c>
      <c r="D448" s="23" t="s">
        <v>879</v>
      </c>
      <c r="E448" s="23" t="s">
        <v>1018</v>
      </c>
      <c r="F448" s="23" t="s">
        <v>964</v>
      </c>
      <c r="G448" s="23" t="s">
        <v>976</v>
      </c>
      <c r="H448" s="24" t="s">
        <v>1139</v>
      </c>
      <c r="I448" s="24" t="s">
        <v>561</v>
      </c>
      <c r="J448" s="24" t="s">
        <v>1044</v>
      </c>
      <c r="K448" s="25">
        <v>2022</v>
      </c>
      <c r="L448" s="26" t="s">
        <v>2</v>
      </c>
      <c r="M448" s="27" t="s">
        <v>2</v>
      </c>
    </row>
    <row r="449" spans="1:13" ht="14.45" customHeight="1" x14ac:dyDescent="0.25">
      <c r="A449" s="23" t="s">
        <v>387</v>
      </c>
      <c r="B449" s="23" t="s">
        <v>240</v>
      </c>
      <c r="C449" s="23" t="s">
        <v>807</v>
      </c>
      <c r="D449" s="23" t="s">
        <v>879</v>
      </c>
      <c r="E449" s="23" t="s">
        <v>1018</v>
      </c>
      <c r="F449" s="23" t="s">
        <v>964</v>
      </c>
      <c r="G449" s="23" t="s">
        <v>976</v>
      </c>
      <c r="H449" s="24" t="s">
        <v>1140</v>
      </c>
      <c r="I449" s="24" t="s">
        <v>562</v>
      </c>
      <c r="J449" s="24" t="s">
        <v>1044</v>
      </c>
      <c r="K449" s="25">
        <v>2021</v>
      </c>
      <c r="L449" s="26" t="s">
        <v>2</v>
      </c>
      <c r="M449" s="27" t="s">
        <v>2</v>
      </c>
    </row>
    <row r="450" spans="1:13" ht="14.45" customHeight="1" x14ac:dyDescent="0.25">
      <c r="A450" s="23" t="s">
        <v>387</v>
      </c>
      <c r="B450" s="23" t="s">
        <v>240</v>
      </c>
      <c r="C450" s="23" t="s">
        <v>807</v>
      </c>
      <c r="D450" s="23" t="s">
        <v>879</v>
      </c>
      <c r="E450" s="23" t="s">
        <v>1018</v>
      </c>
      <c r="F450" s="23" t="s">
        <v>964</v>
      </c>
      <c r="G450" s="23" t="s">
        <v>972</v>
      </c>
      <c r="H450" s="24" t="s">
        <v>1141</v>
      </c>
      <c r="I450" s="24" t="s">
        <v>563</v>
      </c>
      <c r="J450" s="24" t="s">
        <v>1048</v>
      </c>
      <c r="K450" s="25">
        <v>2021</v>
      </c>
      <c r="L450" s="26" t="s">
        <v>2</v>
      </c>
      <c r="M450" s="27" t="s">
        <v>2</v>
      </c>
    </row>
    <row r="451" spans="1:13" ht="14.45" customHeight="1" x14ac:dyDescent="0.25">
      <c r="A451" s="23" t="s">
        <v>387</v>
      </c>
      <c r="B451" s="23" t="s">
        <v>240</v>
      </c>
      <c r="C451" s="23" t="s">
        <v>807</v>
      </c>
      <c r="D451" s="23" t="s">
        <v>879</v>
      </c>
      <c r="E451" s="23" t="s">
        <v>1018</v>
      </c>
      <c r="F451" s="23" t="s">
        <v>965</v>
      </c>
      <c r="G451" s="23" t="s">
        <v>965</v>
      </c>
      <c r="H451" s="24" t="s">
        <v>1142</v>
      </c>
      <c r="I451" s="24" t="s">
        <v>2</v>
      </c>
      <c r="J451" s="24"/>
      <c r="K451" s="25">
        <v>2022</v>
      </c>
      <c r="L451" s="26" t="s">
        <v>2</v>
      </c>
      <c r="M451" s="27" t="s">
        <v>2</v>
      </c>
    </row>
    <row r="452" spans="1:13" ht="14.45" customHeight="1" x14ac:dyDescent="0.25">
      <c r="A452" s="23" t="s">
        <v>387</v>
      </c>
      <c r="B452" s="23" t="s">
        <v>240</v>
      </c>
      <c r="C452" s="23" t="s">
        <v>807</v>
      </c>
      <c r="D452" s="23" t="s">
        <v>880</v>
      </c>
      <c r="E452" s="23" t="s">
        <v>1018</v>
      </c>
      <c r="F452" s="23" t="s">
        <v>964</v>
      </c>
      <c r="G452" s="23" t="s">
        <v>972</v>
      </c>
      <c r="H452" s="24" t="s">
        <v>1143</v>
      </c>
      <c r="I452" s="24" t="s">
        <v>564</v>
      </c>
      <c r="J452" s="24" t="s">
        <v>1021</v>
      </c>
      <c r="K452" s="25">
        <v>2021</v>
      </c>
      <c r="L452" s="26">
        <v>500</v>
      </c>
      <c r="M452" s="27">
        <v>0.45</v>
      </c>
    </row>
    <row r="453" spans="1:13" ht="14.45" customHeight="1" x14ac:dyDescent="0.25">
      <c r="A453" s="23" t="s">
        <v>387</v>
      </c>
      <c r="B453" s="23" t="s">
        <v>240</v>
      </c>
      <c r="C453" s="23" t="s">
        <v>807</v>
      </c>
      <c r="D453" s="23" t="s">
        <v>880</v>
      </c>
      <c r="E453" s="23" t="s">
        <v>1018</v>
      </c>
      <c r="F453" s="23" t="s">
        <v>964</v>
      </c>
      <c r="G453" s="23" t="s">
        <v>972</v>
      </c>
      <c r="H453" s="24" t="s">
        <v>1144</v>
      </c>
      <c r="I453" s="24" t="s">
        <v>565</v>
      </c>
      <c r="J453" s="24" t="s">
        <v>1021</v>
      </c>
      <c r="K453" s="25">
        <v>2022</v>
      </c>
      <c r="L453" s="26">
        <v>2800</v>
      </c>
      <c r="M453" s="27">
        <v>1.6644909999999999</v>
      </c>
    </row>
    <row r="454" spans="1:13" ht="14.45" customHeight="1" x14ac:dyDescent="0.25">
      <c r="A454" s="23" t="s">
        <v>387</v>
      </c>
      <c r="B454" s="23" t="s">
        <v>240</v>
      </c>
      <c r="C454" s="23" t="s">
        <v>807</v>
      </c>
      <c r="D454" s="23" t="s">
        <v>880</v>
      </c>
      <c r="E454" s="23" t="s">
        <v>1018</v>
      </c>
      <c r="F454" s="23" t="s">
        <v>964</v>
      </c>
      <c r="G454" s="23" t="s">
        <v>976</v>
      </c>
      <c r="H454" s="24" t="s">
        <v>1145</v>
      </c>
      <c r="I454" s="24" t="s">
        <v>566</v>
      </c>
      <c r="J454" s="24" t="s">
        <v>1045</v>
      </c>
      <c r="K454" s="25">
        <v>2022</v>
      </c>
      <c r="L454" s="26">
        <v>1811</v>
      </c>
      <c r="M454" s="27">
        <v>2.5</v>
      </c>
    </row>
    <row r="455" spans="1:13" ht="14.45" customHeight="1" x14ac:dyDescent="0.25">
      <c r="A455" s="23" t="s">
        <v>387</v>
      </c>
      <c r="B455" s="23" t="s">
        <v>240</v>
      </c>
      <c r="C455" s="23" t="s">
        <v>807</v>
      </c>
      <c r="D455" s="23" t="s">
        <v>880</v>
      </c>
      <c r="E455" s="23" t="s">
        <v>1018</v>
      </c>
      <c r="F455" s="23" t="s">
        <v>964</v>
      </c>
      <c r="G455" s="23" t="s">
        <v>976</v>
      </c>
      <c r="H455" s="24" t="s">
        <v>1146</v>
      </c>
      <c r="I455" s="24" t="s">
        <v>567</v>
      </c>
      <c r="J455" s="24" t="s">
        <v>1045</v>
      </c>
      <c r="K455" s="25">
        <v>2025</v>
      </c>
      <c r="L455" s="26">
        <v>500</v>
      </c>
      <c r="M455" s="27">
        <v>5</v>
      </c>
    </row>
    <row r="456" spans="1:13" ht="14.45" customHeight="1" x14ac:dyDescent="0.25">
      <c r="A456" s="23" t="s">
        <v>387</v>
      </c>
      <c r="B456" s="23" t="s">
        <v>240</v>
      </c>
      <c r="C456" s="23" t="s">
        <v>807</v>
      </c>
      <c r="D456" s="23" t="s">
        <v>880</v>
      </c>
      <c r="E456" s="23" t="s">
        <v>1018</v>
      </c>
      <c r="F456" s="23" t="s">
        <v>964</v>
      </c>
      <c r="G456" s="23" t="s">
        <v>976</v>
      </c>
      <c r="H456" s="24" t="s">
        <v>1147</v>
      </c>
      <c r="I456" s="24" t="s">
        <v>568</v>
      </c>
      <c r="J456" s="24" t="s">
        <v>1045</v>
      </c>
      <c r="K456" s="25">
        <v>2025</v>
      </c>
      <c r="L456" s="26">
        <v>4284</v>
      </c>
      <c r="M456" s="27">
        <v>2</v>
      </c>
    </row>
    <row r="457" spans="1:13" ht="14.45" customHeight="1" x14ac:dyDescent="0.25">
      <c r="A457" s="23" t="s">
        <v>387</v>
      </c>
      <c r="B457" s="23" t="s">
        <v>240</v>
      </c>
      <c r="C457" s="23" t="s">
        <v>807</v>
      </c>
      <c r="D457" s="23" t="s">
        <v>880</v>
      </c>
      <c r="E457" s="23" t="s">
        <v>1018</v>
      </c>
      <c r="F457" s="23" t="s">
        <v>964</v>
      </c>
      <c r="G457" s="23" t="s">
        <v>972</v>
      </c>
      <c r="H457" s="24" t="s">
        <v>1148</v>
      </c>
      <c r="I457" s="24" t="s">
        <v>569</v>
      </c>
      <c r="J457" s="24" t="s">
        <v>1021</v>
      </c>
      <c r="K457" s="25">
        <v>2022</v>
      </c>
      <c r="L457" s="26">
        <v>2640</v>
      </c>
      <c r="M457" s="27">
        <v>8</v>
      </c>
    </row>
    <row r="458" spans="1:13" ht="14.45" customHeight="1" x14ac:dyDescent="0.25">
      <c r="A458" s="23" t="s">
        <v>387</v>
      </c>
      <c r="B458" s="23" t="s">
        <v>240</v>
      </c>
      <c r="C458" s="23" t="s">
        <v>807</v>
      </c>
      <c r="D458" s="23" t="s">
        <v>880</v>
      </c>
      <c r="E458" s="23" t="s">
        <v>1018</v>
      </c>
      <c r="F458" s="23" t="s">
        <v>964</v>
      </c>
      <c r="G458" s="23" t="s">
        <v>972</v>
      </c>
      <c r="H458" s="24" t="s">
        <v>1149</v>
      </c>
      <c r="I458" s="24" t="s">
        <v>570</v>
      </c>
      <c r="J458" s="24" t="s">
        <v>1021</v>
      </c>
      <c r="K458" s="25">
        <v>2025</v>
      </c>
      <c r="L458" s="26">
        <v>1840</v>
      </c>
      <c r="M458" s="27">
        <v>6</v>
      </c>
    </row>
    <row r="459" spans="1:13" ht="14.45" customHeight="1" x14ac:dyDescent="0.25">
      <c r="A459" s="23" t="s">
        <v>387</v>
      </c>
      <c r="B459" s="23" t="s">
        <v>240</v>
      </c>
      <c r="C459" s="23" t="s">
        <v>807</v>
      </c>
      <c r="D459" s="23" t="s">
        <v>880</v>
      </c>
      <c r="E459" s="23" t="s">
        <v>1018</v>
      </c>
      <c r="F459" s="23" t="s">
        <v>964</v>
      </c>
      <c r="G459" s="23" t="s">
        <v>972</v>
      </c>
      <c r="H459" s="24" t="s">
        <v>1150</v>
      </c>
      <c r="I459" s="24" t="s">
        <v>571</v>
      </c>
      <c r="J459" s="24" t="s">
        <v>1021</v>
      </c>
      <c r="K459" s="25">
        <v>2030</v>
      </c>
      <c r="L459" s="26">
        <v>9600</v>
      </c>
      <c r="M459" s="27">
        <v>44</v>
      </c>
    </row>
    <row r="460" spans="1:13" ht="14.45" customHeight="1" x14ac:dyDescent="0.25">
      <c r="A460" s="23" t="s">
        <v>387</v>
      </c>
      <c r="B460" s="23" t="s">
        <v>240</v>
      </c>
      <c r="C460" s="23" t="s">
        <v>807</v>
      </c>
      <c r="D460" s="23" t="s">
        <v>880</v>
      </c>
      <c r="E460" s="23" t="s">
        <v>1018</v>
      </c>
      <c r="F460" s="23" t="s">
        <v>964</v>
      </c>
      <c r="G460" s="23" t="s">
        <v>972</v>
      </c>
      <c r="H460" s="24" t="s">
        <v>1151</v>
      </c>
      <c r="I460" s="24" t="s">
        <v>572</v>
      </c>
      <c r="J460" s="24" t="s">
        <v>1021</v>
      </c>
      <c r="K460" s="25">
        <v>2030</v>
      </c>
      <c r="L460" s="26" t="s">
        <v>2</v>
      </c>
      <c r="M460" s="27" t="s">
        <v>2</v>
      </c>
    </row>
    <row r="461" spans="1:13" ht="14.45" customHeight="1" x14ac:dyDescent="0.25">
      <c r="A461" s="23" t="s">
        <v>387</v>
      </c>
      <c r="B461" s="23" t="s">
        <v>240</v>
      </c>
      <c r="C461" s="23" t="s">
        <v>807</v>
      </c>
      <c r="D461" s="23" t="s">
        <v>880</v>
      </c>
      <c r="E461" s="23" t="s">
        <v>1018</v>
      </c>
      <c r="F461" s="23" t="s">
        <v>964</v>
      </c>
      <c r="G461" s="23" t="s">
        <v>972</v>
      </c>
      <c r="H461" s="24" t="s">
        <v>1152</v>
      </c>
      <c r="I461" s="24" t="s">
        <v>537</v>
      </c>
      <c r="J461" s="24" t="s">
        <v>1020</v>
      </c>
      <c r="K461" s="25">
        <v>2020</v>
      </c>
      <c r="L461" s="26">
        <v>1800</v>
      </c>
      <c r="M461" s="27" t="s">
        <v>2</v>
      </c>
    </row>
    <row r="462" spans="1:13" ht="14.45" customHeight="1" x14ac:dyDescent="0.25">
      <c r="A462" s="23" t="s">
        <v>387</v>
      </c>
      <c r="B462" s="23" t="s">
        <v>240</v>
      </c>
      <c r="C462" s="23" t="s">
        <v>807</v>
      </c>
      <c r="D462" s="23" t="s">
        <v>880</v>
      </c>
      <c r="E462" s="23" t="s">
        <v>1018</v>
      </c>
      <c r="F462" s="23" t="s">
        <v>9</v>
      </c>
      <c r="G462" s="23" t="s">
        <v>977</v>
      </c>
      <c r="H462" s="24" t="s">
        <v>1153</v>
      </c>
      <c r="I462" s="24" t="s">
        <v>538</v>
      </c>
      <c r="J462" s="24" t="s">
        <v>1051</v>
      </c>
      <c r="K462" s="25">
        <v>2025</v>
      </c>
      <c r="L462" s="26" t="s">
        <v>2</v>
      </c>
      <c r="M462" s="27" t="s">
        <v>2</v>
      </c>
    </row>
    <row r="463" spans="1:13" ht="14.45" customHeight="1" x14ac:dyDescent="0.25">
      <c r="A463" s="23" t="s">
        <v>387</v>
      </c>
      <c r="B463" s="23" t="s">
        <v>240</v>
      </c>
      <c r="C463" s="23" t="s">
        <v>807</v>
      </c>
      <c r="D463" s="23" t="s">
        <v>880</v>
      </c>
      <c r="E463" s="23" t="s">
        <v>1018</v>
      </c>
      <c r="F463" s="23" t="s">
        <v>965</v>
      </c>
      <c r="G463" s="23" t="s">
        <v>965</v>
      </c>
      <c r="H463" s="24" t="s">
        <v>334</v>
      </c>
      <c r="I463" s="24" t="s">
        <v>541</v>
      </c>
      <c r="J463" s="24"/>
      <c r="K463" s="25" t="s">
        <v>2</v>
      </c>
      <c r="L463" s="26" t="s">
        <v>2</v>
      </c>
      <c r="M463" s="27" t="s">
        <v>2</v>
      </c>
    </row>
    <row r="464" spans="1:13" ht="14.45" customHeight="1" x14ac:dyDescent="0.25">
      <c r="A464" s="23" t="s">
        <v>387</v>
      </c>
      <c r="B464" s="23" t="s">
        <v>240</v>
      </c>
      <c r="C464" s="23" t="s">
        <v>807</v>
      </c>
      <c r="D464" s="23" t="s">
        <v>880</v>
      </c>
      <c r="E464" s="23" t="s">
        <v>1018</v>
      </c>
      <c r="F464" s="23" t="s">
        <v>9</v>
      </c>
      <c r="G464" s="23" t="s">
        <v>477</v>
      </c>
      <c r="H464" s="24" t="s">
        <v>1154</v>
      </c>
      <c r="I464" s="24" t="s">
        <v>542</v>
      </c>
      <c r="J464" s="24" t="s">
        <v>1056</v>
      </c>
      <c r="K464" s="25" t="s">
        <v>2</v>
      </c>
      <c r="L464" s="26">
        <v>1750</v>
      </c>
      <c r="M464" s="27" t="s">
        <v>2</v>
      </c>
    </row>
    <row r="465" spans="1:13" s="6" customFormat="1" ht="14.45" customHeight="1" x14ac:dyDescent="0.25">
      <c r="A465" s="23" t="s">
        <v>387</v>
      </c>
      <c r="B465" s="23" t="s">
        <v>240</v>
      </c>
      <c r="C465" s="23" t="s">
        <v>807</v>
      </c>
      <c r="D465" s="23" t="s">
        <v>881</v>
      </c>
      <c r="E465" s="23" t="s">
        <v>1018</v>
      </c>
      <c r="F465" s="23" t="s">
        <v>964</v>
      </c>
      <c r="G465" s="23" t="s">
        <v>526</v>
      </c>
      <c r="H465" s="24" t="s">
        <v>1155</v>
      </c>
      <c r="I465" s="24" t="s">
        <v>1156</v>
      </c>
      <c r="J465" s="23" t="s">
        <v>1080</v>
      </c>
      <c r="K465" s="25" t="s">
        <v>2</v>
      </c>
      <c r="L465" s="26">
        <v>3000</v>
      </c>
      <c r="M465" s="27" t="s">
        <v>2</v>
      </c>
    </row>
    <row r="466" spans="1:13" s="6" customFormat="1" ht="14.45" customHeight="1" x14ac:dyDescent="0.25">
      <c r="A466" s="23" t="s">
        <v>387</v>
      </c>
      <c r="B466" s="23" t="s">
        <v>240</v>
      </c>
      <c r="C466" s="23" t="s">
        <v>807</v>
      </c>
      <c r="D466" s="23" t="s">
        <v>881</v>
      </c>
      <c r="E466" s="23" t="s">
        <v>1018</v>
      </c>
      <c r="F466" s="23" t="s">
        <v>964</v>
      </c>
      <c r="G466" s="23" t="s">
        <v>972</v>
      </c>
      <c r="H466" s="24" t="s">
        <v>1157</v>
      </c>
      <c r="I466" s="24" t="s">
        <v>1158</v>
      </c>
      <c r="J466" s="24" t="s">
        <v>1021</v>
      </c>
      <c r="K466" s="25" t="s">
        <v>2</v>
      </c>
      <c r="L466" s="26">
        <v>300</v>
      </c>
      <c r="M466" s="27" t="s">
        <v>2</v>
      </c>
    </row>
    <row r="467" spans="1:13" ht="14.45" customHeight="1" x14ac:dyDescent="0.25">
      <c r="A467" s="23" t="s">
        <v>387</v>
      </c>
      <c r="B467" s="23" t="s">
        <v>240</v>
      </c>
      <c r="C467" s="23" t="s">
        <v>807</v>
      </c>
      <c r="D467" s="23" t="s">
        <v>354</v>
      </c>
      <c r="E467" s="23" t="s">
        <v>1018</v>
      </c>
      <c r="F467" s="23" t="s">
        <v>9</v>
      </c>
      <c r="G467" s="23" t="s">
        <v>973</v>
      </c>
      <c r="H467" s="24" t="s">
        <v>1159</v>
      </c>
      <c r="I467" s="24" t="s">
        <v>658</v>
      </c>
      <c r="J467" s="24" t="s">
        <v>1088</v>
      </c>
      <c r="K467" s="25" t="s">
        <v>2</v>
      </c>
      <c r="L467" s="26">
        <v>208</v>
      </c>
      <c r="M467" s="27" t="s">
        <v>2</v>
      </c>
    </row>
    <row r="468" spans="1:13" ht="14.45" customHeight="1" x14ac:dyDescent="0.25">
      <c r="A468" s="23" t="s">
        <v>387</v>
      </c>
      <c r="B468" s="23" t="s">
        <v>240</v>
      </c>
      <c r="C468" s="23" t="s">
        <v>807</v>
      </c>
      <c r="D468" s="23" t="s">
        <v>354</v>
      </c>
      <c r="E468" s="23" t="s">
        <v>1018</v>
      </c>
      <c r="F468" s="23" t="s">
        <v>964</v>
      </c>
      <c r="G468" s="23" t="s">
        <v>976</v>
      </c>
      <c r="H468" s="24" t="s">
        <v>953</v>
      </c>
      <c r="I468" s="24" t="s">
        <v>595</v>
      </c>
      <c r="J468" s="24" t="s">
        <v>1049</v>
      </c>
      <c r="K468" s="25" t="s">
        <v>2</v>
      </c>
      <c r="L468" s="26" t="s">
        <v>2</v>
      </c>
      <c r="M468" s="27" t="s">
        <v>2</v>
      </c>
    </row>
    <row r="469" spans="1:13" ht="14.45" customHeight="1" x14ac:dyDescent="0.25">
      <c r="A469" s="23" t="s">
        <v>387</v>
      </c>
      <c r="B469" s="23" t="s">
        <v>240</v>
      </c>
      <c r="C469" s="23" t="s">
        <v>807</v>
      </c>
      <c r="D469" s="23" t="s">
        <v>354</v>
      </c>
      <c r="E469" s="23" t="s">
        <v>1018</v>
      </c>
      <c r="F469" s="23" t="s">
        <v>964</v>
      </c>
      <c r="G469" s="23" t="s">
        <v>526</v>
      </c>
      <c r="H469" s="24" t="s">
        <v>1160</v>
      </c>
      <c r="I469" s="24" t="s">
        <v>659</v>
      </c>
      <c r="J469" s="24" t="s">
        <v>1083</v>
      </c>
      <c r="K469" s="25" t="s">
        <v>2</v>
      </c>
      <c r="L469" s="26" t="s">
        <v>2</v>
      </c>
      <c r="M469" s="27" t="s">
        <v>2</v>
      </c>
    </row>
    <row r="470" spans="1:13" ht="14.45" customHeight="1" x14ac:dyDescent="0.25">
      <c r="A470" s="23" t="s">
        <v>387</v>
      </c>
      <c r="B470" s="23" t="s">
        <v>240</v>
      </c>
      <c r="C470" s="23" t="s">
        <v>807</v>
      </c>
      <c r="D470" s="23" t="s">
        <v>354</v>
      </c>
      <c r="E470" s="23" t="s">
        <v>1018</v>
      </c>
      <c r="F470" s="23" t="s">
        <v>965</v>
      </c>
      <c r="G470" s="23" t="s">
        <v>965</v>
      </c>
      <c r="H470" s="28" t="s">
        <v>692</v>
      </c>
      <c r="I470" s="24" t="s">
        <v>596</v>
      </c>
      <c r="J470" s="24"/>
      <c r="K470" s="4" t="s">
        <v>2</v>
      </c>
      <c r="L470" s="26" t="s">
        <v>2</v>
      </c>
      <c r="M470" s="27" t="s">
        <v>2</v>
      </c>
    </row>
    <row r="471" spans="1:13" ht="14.45" customHeight="1" x14ac:dyDescent="0.25">
      <c r="A471" s="23" t="s">
        <v>387</v>
      </c>
      <c r="B471" s="23" t="s">
        <v>240</v>
      </c>
      <c r="C471" s="23" t="s">
        <v>807</v>
      </c>
      <c r="D471" s="23" t="s">
        <v>354</v>
      </c>
      <c r="E471" s="23" t="s">
        <v>1018</v>
      </c>
      <c r="F471" s="23" t="s">
        <v>9</v>
      </c>
      <c r="G471" s="23" t="s">
        <v>973</v>
      </c>
      <c r="H471" s="29" t="s">
        <v>693</v>
      </c>
      <c r="I471" s="24" t="s">
        <v>597</v>
      </c>
      <c r="J471" s="24" t="s">
        <v>1093</v>
      </c>
      <c r="K471" s="25" t="s">
        <v>2</v>
      </c>
      <c r="L471" s="26" t="s">
        <v>2</v>
      </c>
      <c r="M471" s="27" t="s">
        <v>2</v>
      </c>
    </row>
    <row r="472" spans="1:13" ht="14.45" customHeight="1" x14ac:dyDescent="0.25">
      <c r="A472" s="23" t="s">
        <v>387</v>
      </c>
      <c r="B472" s="23" t="s">
        <v>240</v>
      </c>
      <c r="C472" s="23" t="s">
        <v>807</v>
      </c>
      <c r="D472" s="23" t="s">
        <v>354</v>
      </c>
      <c r="E472" s="23" t="s">
        <v>1018</v>
      </c>
      <c r="F472" s="23" t="s">
        <v>965</v>
      </c>
      <c r="G472" s="23" t="s">
        <v>965</v>
      </c>
      <c r="H472" s="29" t="s">
        <v>694</v>
      </c>
      <c r="I472" s="24" t="s">
        <v>660</v>
      </c>
      <c r="J472" s="24"/>
      <c r="K472" s="25" t="s">
        <v>2</v>
      </c>
      <c r="L472" s="26" t="s">
        <v>2</v>
      </c>
      <c r="M472" s="27" t="s">
        <v>2</v>
      </c>
    </row>
    <row r="473" spans="1:13" ht="14.45" customHeight="1" x14ac:dyDescent="0.25">
      <c r="A473" s="23" t="s">
        <v>387</v>
      </c>
      <c r="B473" s="23" t="s">
        <v>240</v>
      </c>
      <c r="C473" s="23" t="s">
        <v>807</v>
      </c>
      <c r="D473" s="23" t="s">
        <v>354</v>
      </c>
      <c r="E473" s="23" t="s">
        <v>1018</v>
      </c>
      <c r="F473" s="23" t="s">
        <v>964</v>
      </c>
      <c r="G473" s="23" t="s">
        <v>974</v>
      </c>
      <c r="H473" s="24" t="s">
        <v>1161</v>
      </c>
      <c r="I473" s="24" t="s">
        <v>598</v>
      </c>
      <c r="J473" s="24" t="s">
        <v>1078</v>
      </c>
      <c r="K473" s="25" t="s">
        <v>2</v>
      </c>
      <c r="L473" s="26">
        <v>423</v>
      </c>
      <c r="M473" s="27" t="s">
        <v>2</v>
      </c>
    </row>
    <row r="474" spans="1:13" ht="14.45" customHeight="1" x14ac:dyDescent="0.25">
      <c r="A474" s="23" t="s">
        <v>387</v>
      </c>
      <c r="B474" s="23" t="s">
        <v>240</v>
      </c>
      <c r="C474" s="23" t="s">
        <v>807</v>
      </c>
      <c r="D474" s="23" t="s">
        <v>354</v>
      </c>
      <c r="E474" s="23" t="s">
        <v>1018</v>
      </c>
      <c r="F474" s="23" t="s">
        <v>9</v>
      </c>
      <c r="G474" s="23" t="s">
        <v>985</v>
      </c>
      <c r="H474" s="24" t="s">
        <v>1162</v>
      </c>
      <c r="I474" s="24" t="s">
        <v>599</v>
      </c>
      <c r="J474" s="23" t="s">
        <v>1063</v>
      </c>
      <c r="K474" s="25" t="s">
        <v>2</v>
      </c>
      <c r="L474" s="26" t="s">
        <v>2</v>
      </c>
      <c r="M474" s="27" t="s">
        <v>2</v>
      </c>
    </row>
    <row r="475" spans="1:13" ht="14.45" customHeight="1" x14ac:dyDescent="0.25">
      <c r="A475" s="23" t="s">
        <v>387</v>
      </c>
      <c r="B475" s="23" t="s">
        <v>240</v>
      </c>
      <c r="C475" s="23" t="s">
        <v>807</v>
      </c>
      <c r="D475" s="23" t="s">
        <v>354</v>
      </c>
      <c r="E475" s="23" t="s">
        <v>1018</v>
      </c>
      <c r="F475" s="23" t="s">
        <v>9</v>
      </c>
      <c r="G475" s="23" t="s">
        <v>973</v>
      </c>
      <c r="H475" s="24" t="s">
        <v>594</v>
      </c>
      <c r="I475" s="24" t="s">
        <v>954</v>
      </c>
      <c r="J475" s="24" t="s">
        <v>1090</v>
      </c>
      <c r="K475" s="25" t="s">
        <v>2</v>
      </c>
      <c r="L475" s="26" t="s">
        <v>2</v>
      </c>
      <c r="M475" s="27" t="s">
        <v>2</v>
      </c>
    </row>
    <row r="476" spans="1:13" ht="14.45" customHeight="1" x14ac:dyDescent="0.25">
      <c r="A476" s="23" t="s">
        <v>387</v>
      </c>
      <c r="B476" s="23" t="s">
        <v>240</v>
      </c>
      <c r="C476" s="23" t="s">
        <v>807</v>
      </c>
      <c r="D476" s="23" t="s">
        <v>882</v>
      </c>
      <c r="E476" s="23" t="s">
        <v>1018</v>
      </c>
      <c r="F476" s="23" t="s">
        <v>964</v>
      </c>
      <c r="G476" s="23" t="s">
        <v>972</v>
      </c>
      <c r="H476" s="24" t="s">
        <v>1163</v>
      </c>
      <c r="I476" s="24" t="s">
        <v>1164</v>
      </c>
      <c r="J476" s="24" t="s">
        <v>1022</v>
      </c>
      <c r="K476" s="25" t="s">
        <v>2</v>
      </c>
      <c r="L476" s="26">
        <v>2000</v>
      </c>
      <c r="M476" s="27" t="s">
        <v>2</v>
      </c>
    </row>
    <row r="477" spans="1:13" ht="14.45" customHeight="1" x14ac:dyDescent="0.25">
      <c r="A477" s="23" t="s">
        <v>387</v>
      </c>
      <c r="B477" s="23" t="s">
        <v>240</v>
      </c>
      <c r="C477" s="23" t="s">
        <v>807</v>
      </c>
      <c r="D477" s="23" t="s">
        <v>882</v>
      </c>
      <c r="E477" s="23" t="s">
        <v>1018</v>
      </c>
      <c r="F477" s="23" t="s">
        <v>964</v>
      </c>
      <c r="G477" s="23" t="s">
        <v>972</v>
      </c>
      <c r="H477" s="24" t="s">
        <v>1165</v>
      </c>
      <c r="I477" s="24" t="s">
        <v>1166</v>
      </c>
      <c r="J477" s="23" t="s">
        <v>1054</v>
      </c>
      <c r="K477" s="25" t="s">
        <v>2</v>
      </c>
      <c r="L477" s="26">
        <v>2000</v>
      </c>
      <c r="M477" s="27" t="s">
        <v>2</v>
      </c>
    </row>
    <row r="478" spans="1:13" ht="14.45" customHeight="1" x14ac:dyDescent="0.25">
      <c r="A478" s="23" t="s">
        <v>387</v>
      </c>
      <c r="B478" s="23" t="s">
        <v>240</v>
      </c>
      <c r="C478" s="23" t="s">
        <v>807</v>
      </c>
      <c r="D478" s="23" t="s">
        <v>882</v>
      </c>
      <c r="E478" s="23" t="s">
        <v>1018</v>
      </c>
      <c r="F478" s="23" t="s">
        <v>964</v>
      </c>
      <c r="G478" s="23" t="s">
        <v>972</v>
      </c>
      <c r="H478" s="24" t="s">
        <v>1167</v>
      </c>
      <c r="I478" s="24" t="s">
        <v>962</v>
      </c>
      <c r="J478" s="24" t="s">
        <v>1021</v>
      </c>
      <c r="K478" s="25" t="s">
        <v>2</v>
      </c>
      <c r="L478" s="26" t="s">
        <v>2</v>
      </c>
      <c r="M478" s="27" t="s">
        <v>2</v>
      </c>
    </row>
    <row r="479" spans="1:13" ht="14.45" customHeight="1" x14ac:dyDescent="0.25">
      <c r="A479" s="23" t="s">
        <v>387</v>
      </c>
      <c r="B479" s="23" t="s">
        <v>240</v>
      </c>
      <c r="C479" s="23" t="s">
        <v>807</v>
      </c>
      <c r="D479" s="23" t="s">
        <v>882</v>
      </c>
      <c r="E479" s="23" t="s">
        <v>1018</v>
      </c>
      <c r="F479" s="23" t="s">
        <v>964</v>
      </c>
      <c r="G479" s="23" t="s">
        <v>976</v>
      </c>
      <c r="H479" s="24" t="s">
        <v>1168</v>
      </c>
      <c r="I479" s="24" t="s">
        <v>1169</v>
      </c>
      <c r="J479" s="24" t="s">
        <v>1044</v>
      </c>
      <c r="K479" s="25" t="s">
        <v>2</v>
      </c>
      <c r="L479" s="26">
        <v>2000</v>
      </c>
      <c r="M479" s="27">
        <v>18</v>
      </c>
    </row>
    <row r="480" spans="1:13" ht="14.45" customHeight="1" x14ac:dyDescent="0.25">
      <c r="A480" s="23" t="s">
        <v>387</v>
      </c>
      <c r="B480" s="23" t="s">
        <v>240</v>
      </c>
      <c r="C480" s="23" t="s">
        <v>807</v>
      </c>
      <c r="D480" s="23" t="s">
        <v>882</v>
      </c>
      <c r="E480" s="23" t="s">
        <v>1018</v>
      </c>
      <c r="F480" s="23" t="s">
        <v>964</v>
      </c>
      <c r="G480" s="23" t="s">
        <v>975</v>
      </c>
      <c r="H480" s="24" t="s">
        <v>1170</v>
      </c>
      <c r="I480" s="24" t="s">
        <v>1171</v>
      </c>
      <c r="J480" s="24" t="s">
        <v>1098</v>
      </c>
      <c r="K480" s="25" t="s">
        <v>2</v>
      </c>
      <c r="L480" s="26">
        <v>5000</v>
      </c>
      <c r="M480" s="27" t="s">
        <v>2</v>
      </c>
    </row>
    <row r="481" spans="1:13" ht="14.45" customHeight="1" x14ac:dyDescent="0.25">
      <c r="A481" s="23" t="s">
        <v>387</v>
      </c>
      <c r="B481" s="23" t="s">
        <v>240</v>
      </c>
      <c r="C481" s="23" t="s">
        <v>807</v>
      </c>
      <c r="D481" s="23" t="s">
        <v>882</v>
      </c>
      <c r="E481" s="23" t="s">
        <v>1018</v>
      </c>
      <c r="F481" s="23" t="s">
        <v>964</v>
      </c>
      <c r="G481" s="23" t="s">
        <v>979</v>
      </c>
      <c r="H481" s="24" t="s">
        <v>1172</v>
      </c>
      <c r="I481" s="24" t="s">
        <v>1173</v>
      </c>
      <c r="J481" s="24" t="s">
        <v>1073</v>
      </c>
      <c r="K481" s="25" t="s">
        <v>2</v>
      </c>
      <c r="L481" s="26" t="s">
        <v>2</v>
      </c>
      <c r="M481" s="27" t="s">
        <v>2</v>
      </c>
    </row>
    <row r="482" spans="1:13" ht="14.45" customHeight="1" x14ac:dyDescent="0.25">
      <c r="A482" s="23" t="s">
        <v>387</v>
      </c>
      <c r="B482" s="23" t="s">
        <v>240</v>
      </c>
      <c r="C482" s="23" t="s">
        <v>807</v>
      </c>
      <c r="D482" s="23" t="s">
        <v>882</v>
      </c>
      <c r="E482" s="23" t="s">
        <v>1018</v>
      </c>
      <c r="F482" s="23" t="s">
        <v>964</v>
      </c>
      <c r="G482" s="23" t="s">
        <v>976</v>
      </c>
      <c r="H482" s="24" t="s">
        <v>1174</v>
      </c>
      <c r="I482" s="24" t="s">
        <v>1175</v>
      </c>
      <c r="J482" s="24" t="s">
        <v>1049</v>
      </c>
      <c r="K482" s="25" t="s">
        <v>2</v>
      </c>
      <c r="L482" s="26">
        <v>25000</v>
      </c>
      <c r="M482" s="27" t="s">
        <v>2</v>
      </c>
    </row>
    <row r="483" spans="1:13" ht="14.45" customHeight="1" x14ac:dyDescent="0.25">
      <c r="A483" s="23" t="s">
        <v>387</v>
      </c>
      <c r="B483" s="23" t="s">
        <v>240</v>
      </c>
      <c r="C483" s="23" t="s">
        <v>807</v>
      </c>
      <c r="D483" s="23" t="s">
        <v>882</v>
      </c>
      <c r="E483" s="23" t="s">
        <v>1018</v>
      </c>
      <c r="F483" s="23" t="s">
        <v>9</v>
      </c>
      <c r="G483" s="23" t="s">
        <v>985</v>
      </c>
      <c r="H483" s="24" t="s">
        <v>1176</v>
      </c>
      <c r="I483" s="24" t="s">
        <v>1177</v>
      </c>
      <c r="J483" s="24" t="s">
        <v>1068</v>
      </c>
      <c r="K483" s="25" t="s">
        <v>2</v>
      </c>
      <c r="L483" s="26">
        <v>21000</v>
      </c>
      <c r="M483" s="27" t="s">
        <v>2</v>
      </c>
    </row>
    <row r="484" spans="1:13" ht="14.45" customHeight="1" x14ac:dyDescent="0.25">
      <c r="A484" s="23" t="s">
        <v>387</v>
      </c>
      <c r="B484" s="23" t="s">
        <v>240</v>
      </c>
      <c r="C484" s="23" t="s">
        <v>807</v>
      </c>
      <c r="D484" s="23" t="s">
        <v>882</v>
      </c>
      <c r="E484" s="23" t="s">
        <v>1018</v>
      </c>
      <c r="F484" s="23" t="s">
        <v>9</v>
      </c>
      <c r="G484" s="23" t="s">
        <v>985</v>
      </c>
      <c r="H484" s="24" t="s">
        <v>1178</v>
      </c>
      <c r="I484" s="24" t="s">
        <v>1179</v>
      </c>
      <c r="J484" s="24" t="s">
        <v>1094</v>
      </c>
      <c r="K484" s="25" t="s">
        <v>2</v>
      </c>
      <c r="L484" s="26" t="s">
        <v>2</v>
      </c>
      <c r="M484" s="27" t="s">
        <v>2</v>
      </c>
    </row>
    <row r="485" spans="1:13" ht="14.45" customHeight="1" x14ac:dyDescent="0.25">
      <c r="A485" s="23" t="s">
        <v>387</v>
      </c>
      <c r="B485" s="23" t="s">
        <v>240</v>
      </c>
      <c r="C485" s="23" t="s">
        <v>807</v>
      </c>
      <c r="D485" s="23" t="s">
        <v>882</v>
      </c>
      <c r="E485" s="23" t="s">
        <v>1018</v>
      </c>
      <c r="F485" s="23" t="s">
        <v>9</v>
      </c>
      <c r="G485" s="23" t="s">
        <v>985</v>
      </c>
      <c r="H485" s="24" t="s">
        <v>1180</v>
      </c>
      <c r="I485" s="24" t="s">
        <v>1181</v>
      </c>
      <c r="J485" s="24" t="s">
        <v>1069</v>
      </c>
      <c r="K485" s="25" t="s">
        <v>2</v>
      </c>
      <c r="L485" s="26" t="s">
        <v>2</v>
      </c>
      <c r="M485" s="27" t="s">
        <v>2</v>
      </c>
    </row>
    <row r="486" spans="1:13" ht="14.45" customHeight="1" x14ac:dyDescent="0.25">
      <c r="A486" s="23" t="s">
        <v>387</v>
      </c>
      <c r="B486" s="23" t="s">
        <v>240</v>
      </c>
      <c r="C486" s="23" t="s">
        <v>807</v>
      </c>
      <c r="D486" s="23" t="s">
        <v>882</v>
      </c>
      <c r="E486" s="23" t="s">
        <v>1018</v>
      </c>
      <c r="F486" s="23" t="s">
        <v>9</v>
      </c>
      <c r="G486" s="23" t="s">
        <v>985</v>
      </c>
      <c r="H486" s="24" t="s">
        <v>1182</v>
      </c>
      <c r="I486" s="24" t="s">
        <v>1065</v>
      </c>
      <c r="J486" s="24" t="s">
        <v>1070</v>
      </c>
      <c r="K486" s="25" t="s">
        <v>2</v>
      </c>
      <c r="L486" s="26" t="s">
        <v>2</v>
      </c>
      <c r="M486" s="27" t="s">
        <v>2</v>
      </c>
    </row>
    <row r="487" spans="1:13" ht="14.45" customHeight="1" x14ac:dyDescent="0.25">
      <c r="A487" s="23" t="s">
        <v>387</v>
      </c>
      <c r="B487" s="23" t="s">
        <v>240</v>
      </c>
      <c r="C487" s="23" t="s">
        <v>807</v>
      </c>
      <c r="D487" s="23" t="s">
        <v>882</v>
      </c>
      <c r="E487" s="23" t="s">
        <v>1018</v>
      </c>
      <c r="F487" s="23" t="s">
        <v>9</v>
      </c>
      <c r="G487" s="23" t="s">
        <v>477</v>
      </c>
      <c r="H487" s="24" t="s">
        <v>1183</v>
      </c>
      <c r="I487" s="24" t="s">
        <v>1184</v>
      </c>
      <c r="J487" s="24" t="s">
        <v>1092</v>
      </c>
      <c r="K487" s="25" t="s">
        <v>2</v>
      </c>
      <c r="L487" s="26" t="s">
        <v>2</v>
      </c>
      <c r="M487" s="27" t="s">
        <v>2</v>
      </c>
    </row>
    <row r="488" spans="1:13" ht="14.45" customHeight="1" x14ac:dyDescent="0.25">
      <c r="A488" s="23" t="s">
        <v>387</v>
      </c>
      <c r="B488" s="23" t="s">
        <v>240</v>
      </c>
      <c r="C488" s="23" t="s">
        <v>807</v>
      </c>
      <c r="D488" s="23" t="s">
        <v>884</v>
      </c>
      <c r="E488" s="23" t="s">
        <v>1018</v>
      </c>
      <c r="F488" s="23" t="s">
        <v>964</v>
      </c>
      <c r="G488" s="23" t="s">
        <v>972</v>
      </c>
      <c r="H488" s="24" t="s">
        <v>355</v>
      </c>
      <c r="I488" s="24" t="s">
        <v>1185</v>
      </c>
      <c r="J488" s="24" t="s">
        <v>1021</v>
      </c>
      <c r="K488" s="25" t="s">
        <v>2</v>
      </c>
      <c r="L488" s="26">
        <v>4500</v>
      </c>
      <c r="M488" s="27" t="s">
        <v>2</v>
      </c>
    </row>
    <row r="489" spans="1:13" ht="14.45" customHeight="1" x14ac:dyDescent="0.25">
      <c r="A489" s="23" t="s">
        <v>387</v>
      </c>
      <c r="B489" s="23" t="s">
        <v>240</v>
      </c>
      <c r="C489" s="23" t="s">
        <v>807</v>
      </c>
      <c r="D489" s="23" t="s">
        <v>884</v>
      </c>
      <c r="E489" s="23" t="s">
        <v>1018</v>
      </c>
      <c r="F489" s="23" t="s">
        <v>964</v>
      </c>
      <c r="G489" s="23" t="s">
        <v>972</v>
      </c>
      <c r="H489" s="24" t="s">
        <v>356</v>
      </c>
      <c r="I489" s="24" t="s">
        <v>1186</v>
      </c>
      <c r="J489" s="24" t="s">
        <v>1021</v>
      </c>
      <c r="K489" s="25" t="s">
        <v>2</v>
      </c>
      <c r="L489" s="26">
        <v>4500</v>
      </c>
      <c r="M489" s="27" t="s">
        <v>2</v>
      </c>
    </row>
    <row r="490" spans="1:13" ht="14.45" customHeight="1" x14ac:dyDescent="0.25">
      <c r="A490" s="23" t="s">
        <v>387</v>
      </c>
      <c r="B490" s="23" t="s">
        <v>240</v>
      </c>
      <c r="C490" s="23" t="s">
        <v>807</v>
      </c>
      <c r="D490" s="23" t="s">
        <v>884</v>
      </c>
      <c r="E490" s="23" t="s">
        <v>1018</v>
      </c>
      <c r="F490" s="23" t="s">
        <v>964</v>
      </c>
      <c r="G490" s="23" t="s">
        <v>972</v>
      </c>
      <c r="H490" s="24" t="s">
        <v>357</v>
      </c>
      <c r="I490" s="24" t="s">
        <v>1187</v>
      </c>
      <c r="J490" s="24" t="s">
        <v>1021</v>
      </c>
      <c r="K490" s="25" t="s">
        <v>2</v>
      </c>
      <c r="L490" s="26">
        <v>1463</v>
      </c>
      <c r="M490" s="27" t="s">
        <v>2</v>
      </c>
    </row>
    <row r="491" spans="1:13" ht="14.45" customHeight="1" x14ac:dyDescent="0.25">
      <c r="A491" s="23" t="s">
        <v>387</v>
      </c>
      <c r="B491" s="23" t="s">
        <v>240</v>
      </c>
      <c r="C491" s="23" t="s">
        <v>807</v>
      </c>
      <c r="D491" s="23" t="s">
        <v>884</v>
      </c>
      <c r="E491" s="23" t="s">
        <v>1018</v>
      </c>
      <c r="F491" s="23" t="s">
        <v>964</v>
      </c>
      <c r="G491" s="23" t="s">
        <v>972</v>
      </c>
      <c r="H491" s="24" t="s">
        <v>358</v>
      </c>
      <c r="I491" s="24" t="s">
        <v>1188</v>
      </c>
      <c r="J491" s="24" t="s">
        <v>1021</v>
      </c>
      <c r="K491" s="25" t="s">
        <v>2</v>
      </c>
      <c r="L491" s="26">
        <v>4500</v>
      </c>
      <c r="M491" s="27" t="s">
        <v>2</v>
      </c>
    </row>
    <row r="492" spans="1:13" ht="14.45" customHeight="1" x14ac:dyDescent="0.25">
      <c r="A492" s="23" t="s">
        <v>387</v>
      </c>
      <c r="B492" s="23" t="s">
        <v>240</v>
      </c>
      <c r="C492" s="23" t="s">
        <v>807</v>
      </c>
      <c r="D492" s="23" t="s">
        <v>884</v>
      </c>
      <c r="E492" s="23" t="s">
        <v>1018</v>
      </c>
      <c r="F492" s="23" t="s">
        <v>964</v>
      </c>
      <c r="G492" s="23" t="s">
        <v>972</v>
      </c>
      <c r="H492" s="24" t="s">
        <v>359</v>
      </c>
      <c r="I492" s="24" t="s">
        <v>1189</v>
      </c>
      <c r="J492" s="24" t="s">
        <v>1021</v>
      </c>
      <c r="K492" s="25" t="s">
        <v>2</v>
      </c>
      <c r="L492" s="26">
        <v>4500</v>
      </c>
      <c r="M492" s="27" t="s">
        <v>2</v>
      </c>
    </row>
    <row r="493" spans="1:13" ht="14.45" customHeight="1" x14ac:dyDescent="0.25">
      <c r="A493" s="23" t="s">
        <v>387</v>
      </c>
      <c r="B493" s="23" t="s">
        <v>240</v>
      </c>
      <c r="C493" s="23" t="s">
        <v>807</v>
      </c>
      <c r="D493" s="23" t="s">
        <v>884</v>
      </c>
      <c r="E493" s="23" t="s">
        <v>1018</v>
      </c>
      <c r="F493" s="23" t="s">
        <v>964</v>
      </c>
      <c r="G493" s="23" t="s">
        <v>976</v>
      </c>
      <c r="H493" s="24" t="s">
        <v>360</v>
      </c>
      <c r="I493" s="24" t="s">
        <v>1190</v>
      </c>
      <c r="J493" s="24" t="s">
        <v>1044</v>
      </c>
      <c r="K493" s="25" t="s">
        <v>2</v>
      </c>
      <c r="L493" s="26" t="s">
        <v>2</v>
      </c>
      <c r="M493" s="27" t="s">
        <v>2</v>
      </c>
    </row>
    <row r="494" spans="1:13" ht="14.45" customHeight="1" x14ac:dyDescent="0.25">
      <c r="A494" s="23" t="s">
        <v>387</v>
      </c>
      <c r="B494" s="23" t="s">
        <v>240</v>
      </c>
      <c r="C494" s="23" t="s">
        <v>807</v>
      </c>
      <c r="D494" s="23" t="s">
        <v>884</v>
      </c>
      <c r="E494" s="23" t="s">
        <v>1018</v>
      </c>
      <c r="F494" s="23" t="s">
        <v>964</v>
      </c>
      <c r="G494" s="23" t="s">
        <v>976</v>
      </c>
      <c r="H494" s="24" t="s">
        <v>361</v>
      </c>
      <c r="I494" s="24" t="s">
        <v>1191</v>
      </c>
      <c r="J494" s="24" t="s">
        <v>1044</v>
      </c>
      <c r="K494" s="25" t="s">
        <v>2</v>
      </c>
      <c r="L494" s="26" t="s">
        <v>2</v>
      </c>
      <c r="M494" s="27" t="s">
        <v>2</v>
      </c>
    </row>
    <row r="495" spans="1:13" ht="14.45" customHeight="1" x14ac:dyDescent="0.25">
      <c r="A495" s="23" t="s">
        <v>387</v>
      </c>
      <c r="B495" s="23" t="s">
        <v>240</v>
      </c>
      <c r="C495" s="23" t="s">
        <v>807</v>
      </c>
      <c r="D495" s="23" t="s">
        <v>884</v>
      </c>
      <c r="E495" s="23" t="s">
        <v>1018</v>
      </c>
      <c r="F495" s="23" t="s">
        <v>964</v>
      </c>
      <c r="G495" s="23" t="s">
        <v>974</v>
      </c>
      <c r="H495" s="24" t="s">
        <v>362</v>
      </c>
      <c r="I495" s="24" t="s">
        <v>1192</v>
      </c>
      <c r="J495" s="24" t="s">
        <v>1075</v>
      </c>
      <c r="K495" s="25" t="s">
        <v>2</v>
      </c>
      <c r="L495" s="26">
        <v>8180</v>
      </c>
      <c r="M495" s="27" t="s">
        <v>2</v>
      </c>
    </row>
    <row r="496" spans="1:13" ht="14.45" customHeight="1" x14ac:dyDescent="0.25">
      <c r="A496" s="23" t="s">
        <v>387</v>
      </c>
      <c r="B496" s="23" t="s">
        <v>240</v>
      </c>
      <c r="C496" s="23" t="s">
        <v>807</v>
      </c>
      <c r="D496" s="23" t="s">
        <v>884</v>
      </c>
      <c r="E496" s="23" t="s">
        <v>1018</v>
      </c>
      <c r="F496" s="23" t="s">
        <v>9</v>
      </c>
      <c r="G496" s="23" t="s">
        <v>477</v>
      </c>
      <c r="H496" s="24" t="s">
        <v>363</v>
      </c>
      <c r="I496" s="24" t="s">
        <v>1193</v>
      </c>
      <c r="J496" s="24" t="s">
        <v>1057</v>
      </c>
      <c r="K496" s="25" t="s">
        <v>2</v>
      </c>
      <c r="L496" s="26">
        <v>1443</v>
      </c>
      <c r="M496" s="27" t="s">
        <v>2</v>
      </c>
    </row>
    <row r="497" spans="1:13" ht="14.45" customHeight="1" x14ac:dyDescent="0.25">
      <c r="A497" s="23" t="s">
        <v>387</v>
      </c>
      <c r="B497" s="23" t="s">
        <v>240</v>
      </c>
      <c r="C497" s="23" t="s">
        <v>807</v>
      </c>
      <c r="D497" s="23" t="s">
        <v>884</v>
      </c>
      <c r="E497" s="23" t="s">
        <v>1018</v>
      </c>
      <c r="F497" s="23" t="s">
        <v>9</v>
      </c>
      <c r="G497" s="23" t="s">
        <v>977</v>
      </c>
      <c r="H497" s="24" t="s">
        <v>1194</v>
      </c>
      <c r="I497" s="24" t="s">
        <v>1195</v>
      </c>
      <c r="J497" s="24" t="s">
        <v>1051</v>
      </c>
      <c r="K497" s="25" t="s">
        <v>2</v>
      </c>
      <c r="L497" s="30" t="s">
        <v>2</v>
      </c>
      <c r="M497" s="30" t="s">
        <v>2</v>
      </c>
    </row>
    <row r="498" spans="1:13" ht="14.45" customHeight="1" x14ac:dyDescent="0.25">
      <c r="A498" s="23" t="s">
        <v>387</v>
      </c>
      <c r="B498" s="23" t="s">
        <v>240</v>
      </c>
      <c r="C498" s="23" t="s">
        <v>807</v>
      </c>
      <c r="D498" s="23" t="s">
        <v>884</v>
      </c>
      <c r="E498" s="23" t="s">
        <v>1018</v>
      </c>
      <c r="F498" s="23" t="s">
        <v>9</v>
      </c>
      <c r="G498" s="23" t="s">
        <v>985</v>
      </c>
      <c r="H498" s="24" t="s">
        <v>1196</v>
      </c>
      <c r="I498" s="24" t="s">
        <v>1197</v>
      </c>
      <c r="J498" s="24" t="s">
        <v>1066</v>
      </c>
      <c r="K498" s="25" t="s">
        <v>2</v>
      </c>
      <c r="L498" s="30" t="s">
        <v>2</v>
      </c>
      <c r="M498" s="30" t="s">
        <v>2</v>
      </c>
    </row>
    <row r="499" spans="1:13" ht="14.45" customHeight="1" x14ac:dyDescent="0.25">
      <c r="A499" s="23" t="s">
        <v>387</v>
      </c>
      <c r="B499" s="23" t="s">
        <v>240</v>
      </c>
      <c r="C499" s="23" t="s">
        <v>807</v>
      </c>
      <c r="D499" s="23" t="s">
        <v>883</v>
      </c>
      <c r="E499" s="23" t="s">
        <v>1018</v>
      </c>
      <c r="F499" s="23" t="s">
        <v>965</v>
      </c>
      <c r="G499" s="23" t="s">
        <v>965</v>
      </c>
      <c r="H499" s="31" t="s">
        <v>695</v>
      </c>
      <c r="I499" s="24" t="s">
        <v>661</v>
      </c>
      <c r="J499" s="24"/>
      <c r="K499" s="4" t="s">
        <v>2</v>
      </c>
      <c r="L499" s="30" t="s">
        <v>2</v>
      </c>
      <c r="M499" s="30" t="s">
        <v>2</v>
      </c>
    </row>
    <row r="500" spans="1:13" ht="14.45" customHeight="1" x14ac:dyDescent="0.25">
      <c r="A500" s="23" t="s">
        <v>387</v>
      </c>
      <c r="B500" s="23" t="s">
        <v>240</v>
      </c>
      <c r="C500" s="23" t="s">
        <v>807</v>
      </c>
      <c r="D500" s="23" t="s">
        <v>883</v>
      </c>
      <c r="E500" s="23" t="s">
        <v>1018</v>
      </c>
      <c r="F500" s="23" t="s">
        <v>965</v>
      </c>
      <c r="G500" s="23" t="s">
        <v>965</v>
      </c>
      <c r="H500" s="31" t="s">
        <v>697</v>
      </c>
      <c r="I500" s="24" t="s">
        <v>696</v>
      </c>
      <c r="J500" s="24"/>
      <c r="K500" s="4" t="s">
        <v>2</v>
      </c>
      <c r="L500" s="30" t="s">
        <v>2</v>
      </c>
      <c r="M500" s="30" t="s">
        <v>2</v>
      </c>
    </row>
    <row r="501" spans="1:13" ht="14.45" customHeight="1" x14ac:dyDescent="0.25">
      <c r="A501" s="23" t="s">
        <v>387</v>
      </c>
      <c r="B501" s="23" t="s">
        <v>240</v>
      </c>
      <c r="C501" s="23" t="s">
        <v>807</v>
      </c>
      <c r="D501" s="23" t="s">
        <v>883</v>
      </c>
      <c r="E501" s="23" t="s">
        <v>1018</v>
      </c>
      <c r="F501" s="23" t="s">
        <v>964</v>
      </c>
      <c r="G501" s="23" t="s">
        <v>979</v>
      </c>
      <c r="H501" s="18" t="s">
        <v>1198</v>
      </c>
      <c r="I501" s="24" t="s">
        <v>698</v>
      </c>
      <c r="J501" s="24" t="s">
        <v>1074</v>
      </c>
      <c r="K501" s="4" t="s">
        <v>2</v>
      </c>
      <c r="L501" s="30" t="s">
        <v>2</v>
      </c>
      <c r="M501" s="30" t="s">
        <v>2</v>
      </c>
    </row>
    <row r="502" spans="1:13" ht="14.45" customHeight="1" x14ac:dyDescent="0.25">
      <c r="A502" s="23" t="s">
        <v>387</v>
      </c>
      <c r="B502" s="23" t="s">
        <v>240</v>
      </c>
      <c r="C502" s="23" t="s">
        <v>807</v>
      </c>
      <c r="D502" s="23" t="s">
        <v>675</v>
      </c>
      <c r="E502" s="23" t="s">
        <v>1018</v>
      </c>
      <c r="F502" s="23" t="s">
        <v>964</v>
      </c>
      <c r="G502" s="23" t="s">
        <v>979</v>
      </c>
      <c r="H502" s="32" t="s">
        <v>699</v>
      </c>
      <c r="I502" s="24" t="s">
        <v>2</v>
      </c>
      <c r="J502" s="24" t="s">
        <v>1071</v>
      </c>
      <c r="K502" s="30" t="s">
        <v>2</v>
      </c>
      <c r="L502" s="30" t="s">
        <v>2</v>
      </c>
      <c r="M502" s="30" t="s">
        <v>2</v>
      </c>
    </row>
    <row r="503" spans="1:13" ht="14.45" customHeight="1" x14ac:dyDescent="0.25">
      <c r="A503" s="23" t="s">
        <v>387</v>
      </c>
      <c r="B503" s="23" t="s">
        <v>240</v>
      </c>
      <c r="C503" s="23" t="s">
        <v>807</v>
      </c>
      <c r="D503" s="23" t="s">
        <v>675</v>
      </c>
      <c r="E503" s="23" t="s">
        <v>1018</v>
      </c>
      <c r="F503" s="23" t="s">
        <v>965</v>
      </c>
      <c r="G503" s="23" t="s">
        <v>965</v>
      </c>
      <c r="H503" s="32" t="s">
        <v>700</v>
      </c>
      <c r="I503" s="24" t="s">
        <v>2</v>
      </c>
      <c r="J503" s="24"/>
      <c r="K503" s="30" t="s">
        <v>2</v>
      </c>
      <c r="L503" s="30" t="s">
        <v>2</v>
      </c>
      <c r="M503" s="30" t="s">
        <v>2</v>
      </c>
    </row>
    <row r="504" spans="1:13" ht="14.45" customHeight="1" x14ac:dyDescent="0.25">
      <c r="A504" s="23" t="s">
        <v>387</v>
      </c>
      <c r="B504" s="23" t="s">
        <v>240</v>
      </c>
      <c r="C504" s="23" t="s">
        <v>807</v>
      </c>
      <c r="D504" s="23" t="s">
        <v>675</v>
      </c>
      <c r="E504" s="23" t="s">
        <v>1018</v>
      </c>
      <c r="F504" s="23" t="s">
        <v>9</v>
      </c>
      <c r="G504" s="23" t="s">
        <v>985</v>
      </c>
      <c r="H504" s="32" t="s">
        <v>701</v>
      </c>
      <c r="I504" s="24" t="s">
        <v>2</v>
      </c>
      <c r="J504" s="24" t="s">
        <v>1067</v>
      </c>
      <c r="K504" s="30" t="s">
        <v>2</v>
      </c>
      <c r="L504" s="30" t="s">
        <v>2</v>
      </c>
      <c r="M504" s="30" t="s">
        <v>2</v>
      </c>
    </row>
    <row r="505" spans="1:13" ht="14.45" customHeight="1" x14ac:dyDescent="0.25">
      <c r="A505" s="23" t="s">
        <v>387</v>
      </c>
      <c r="B505" s="23" t="s">
        <v>240</v>
      </c>
      <c r="C505" s="23" t="s">
        <v>807</v>
      </c>
      <c r="D505" s="23" t="s">
        <v>675</v>
      </c>
      <c r="E505" s="23" t="s">
        <v>1018</v>
      </c>
      <c r="F505" s="23" t="s">
        <v>965</v>
      </c>
      <c r="G505" s="23" t="s">
        <v>965</v>
      </c>
      <c r="H505" s="32" t="s">
        <v>702</v>
      </c>
      <c r="I505" s="24" t="s">
        <v>2</v>
      </c>
      <c r="J505" s="24"/>
      <c r="K505" s="30" t="s">
        <v>2</v>
      </c>
      <c r="L505" s="30" t="s">
        <v>2</v>
      </c>
      <c r="M505" s="30" t="s">
        <v>2</v>
      </c>
    </row>
    <row r="506" spans="1:13" ht="14.45" customHeight="1" x14ac:dyDescent="0.25">
      <c r="A506" s="23" t="s">
        <v>387</v>
      </c>
      <c r="B506" s="23" t="s">
        <v>240</v>
      </c>
      <c r="C506" s="23" t="s">
        <v>807</v>
      </c>
      <c r="D506" s="23" t="s">
        <v>675</v>
      </c>
      <c r="E506" s="23" t="s">
        <v>1018</v>
      </c>
      <c r="F506" s="23" t="s">
        <v>965</v>
      </c>
      <c r="G506" s="23" t="s">
        <v>965</v>
      </c>
      <c r="H506" s="32" t="s">
        <v>703</v>
      </c>
      <c r="I506" s="24" t="s">
        <v>2</v>
      </c>
      <c r="J506" s="24"/>
      <c r="K506" s="30" t="s">
        <v>2</v>
      </c>
      <c r="L506" s="30" t="s">
        <v>2</v>
      </c>
      <c r="M506" s="30" t="s">
        <v>2</v>
      </c>
    </row>
    <row r="507" spans="1:13" ht="14.45" customHeight="1" x14ac:dyDescent="0.25">
      <c r="A507" s="23" t="s">
        <v>387</v>
      </c>
      <c r="B507" s="23" t="s">
        <v>240</v>
      </c>
      <c r="C507" s="23" t="s">
        <v>807</v>
      </c>
      <c r="D507" s="23" t="s">
        <v>675</v>
      </c>
      <c r="E507" s="23" t="s">
        <v>1018</v>
      </c>
      <c r="F507" s="23" t="s">
        <v>964</v>
      </c>
      <c r="G507" s="23" t="s">
        <v>972</v>
      </c>
      <c r="H507" s="32" t="s">
        <v>704</v>
      </c>
      <c r="I507" s="24" t="s">
        <v>2</v>
      </c>
      <c r="J507" s="24" t="s">
        <v>1021</v>
      </c>
      <c r="K507" s="30" t="s">
        <v>2</v>
      </c>
      <c r="L507" s="30" t="s">
        <v>2</v>
      </c>
      <c r="M507" s="30" t="s">
        <v>2</v>
      </c>
    </row>
    <row r="508" spans="1:13" ht="14.45" customHeight="1" x14ac:dyDescent="0.25">
      <c r="A508" s="23" t="s">
        <v>387</v>
      </c>
      <c r="B508" s="23" t="s">
        <v>240</v>
      </c>
      <c r="C508" s="23" t="s">
        <v>807</v>
      </c>
      <c r="D508" s="23" t="s">
        <v>675</v>
      </c>
      <c r="E508" s="23" t="s">
        <v>1018</v>
      </c>
      <c r="F508" s="23" t="s">
        <v>9</v>
      </c>
      <c r="G508" s="23" t="s">
        <v>477</v>
      </c>
      <c r="H508" s="32" t="s">
        <v>705</v>
      </c>
      <c r="I508" s="24" t="s">
        <v>2</v>
      </c>
      <c r="J508" s="24" t="s">
        <v>1054</v>
      </c>
      <c r="K508" s="30" t="s">
        <v>2</v>
      </c>
      <c r="L508" s="30" t="s">
        <v>2</v>
      </c>
      <c r="M508" s="30" t="s">
        <v>2</v>
      </c>
    </row>
    <row r="509" spans="1:13" ht="14.45" customHeight="1" x14ac:dyDescent="0.25">
      <c r="A509" s="23" t="s">
        <v>387</v>
      </c>
      <c r="B509" s="23" t="s">
        <v>240</v>
      </c>
      <c r="C509" s="23" t="s">
        <v>807</v>
      </c>
      <c r="D509" s="23" t="s">
        <v>675</v>
      </c>
      <c r="E509" s="23" t="s">
        <v>1018</v>
      </c>
      <c r="F509" s="23" t="s">
        <v>9</v>
      </c>
      <c r="G509" s="23" t="s">
        <v>985</v>
      </c>
      <c r="H509" s="32" t="s">
        <v>706</v>
      </c>
      <c r="I509" s="24" t="s">
        <v>2</v>
      </c>
      <c r="J509" s="24" t="s">
        <v>1069</v>
      </c>
      <c r="K509" s="30" t="s">
        <v>2</v>
      </c>
      <c r="L509" s="30" t="s">
        <v>2</v>
      </c>
      <c r="M509" s="30" t="s">
        <v>2</v>
      </c>
    </row>
    <row r="510" spans="1:13" ht="14.45" customHeight="1" x14ac:dyDescent="0.25">
      <c r="A510" s="23" t="s">
        <v>387</v>
      </c>
      <c r="B510" s="23" t="s">
        <v>240</v>
      </c>
      <c r="C510" s="23" t="s">
        <v>807</v>
      </c>
      <c r="D510" s="23" t="s">
        <v>675</v>
      </c>
      <c r="E510" s="23" t="s">
        <v>1018</v>
      </c>
      <c r="F510" s="23" t="s">
        <v>9</v>
      </c>
      <c r="G510" s="23" t="s">
        <v>985</v>
      </c>
      <c r="H510" s="32" t="s">
        <v>707</v>
      </c>
      <c r="I510" s="24" t="s">
        <v>2</v>
      </c>
      <c r="J510" s="24" t="s">
        <v>1094</v>
      </c>
      <c r="K510" s="30" t="s">
        <v>2</v>
      </c>
      <c r="L510" s="30" t="s">
        <v>2</v>
      </c>
      <c r="M510" s="30" t="s">
        <v>2</v>
      </c>
    </row>
    <row r="511" spans="1:13" ht="14.45" customHeight="1" x14ac:dyDescent="0.25">
      <c r="A511" s="23" t="s">
        <v>387</v>
      </c>
      <c r="B511" s="23" t="s">
        <v>240</v>
      </c>
      <c r="C511" s="23" t="s">
        <v>807</v>
      </c>
      <c r="D511" s="23" t="s">
        <v>675</v>
      </c>
      <c r="E511" s="23" t="s">
        <v>1018</v>
      </c>
      <c r="F511" s="23" t="s">
        <v>965</v>
      </c>
      <c r="G511" s="23" t="s">
        <v>965</v>
      </c>
      <c r="H511" s="32" t="s">
        <v>708</v>
      </c>
      <c r="I511" s="24" t="s">
        <v>2</v>
      </c>
      <c r="J511" s="24"/>
      <c r="K511" s="30" t="s">
        <v>2</v>
      </c>
      <c r="L511" s="30" t="s">
        <v>2</v>
      </c>
      <c r="M511" s="30" t="s">
        <v>2</v>
      </c>
    </row>
    <row r="512" spans="1:13" ht="14.45" customHeight="1" x14ac:dyDescent="0.25">
      <c r="A512" s="23" t="s">
        <v>387</v>
      </c>
      <c r="B512" s="23" t="s">
        <v>240</v>
      </c>
      <c r="C512" s="23" t="s">
        <v>808</v>
      </c>
      <c r="D512" s="23" t="s">
        <v>2</v>
      </c>
      <c r="E512" s="23" t="s">
        <v>998</v>
      </c>
      <c r="F512" s="23" t="s">
        <v>965</v>
      </c>
      <c r="G512" s="23" t="s">
        <v>965</v>
      </c>
      <c r="H512" s="24" t="s">
        <v>685</v>
      </c>
      <c r="I512" s="24" t="s">
        <v>967</v>
      </c>
      <c r="J512" s="24"/>
      <c r="K512" s="30" t="s">
        <v>2</v>
      </c>
      <c r="L512" s="30" t="s">
        <v>2</v>
      </c>
      <c r="M512" s="30" t="s">
        <v>2</v>
      </c>
    </row>
    <row r="513" spans="1:13" ht="14.45" customHeight="1" x14ac:dyDescent="0.25">
      <c r="A513" s="23" t="s">
        <v>387</v>
      </c>
      <c r="B513" s="23" t="s">
        <v>240</v>
      </c>
      <c r="C513" s="23" t="s">
        <v>808</v>
      </c>
      <c r="D513" s="23" t="s">
        <v>2</v>
      </c>
      <c r="E513" s="23" t="s">
        <v>998</v>
      </c>
      <c r="F513" s="23" t="s">
        <v>965</v>
      </c>
      <c r="G513" s="23" t="s">
        <v>965</v>
      </c>
      <c r="H513" s="24" t="s">
        <v>686</v>
      </c>
      <c r="I513" s="24" t="s">
        <v>968</v>
      </c>
      <c r="J513" s="24"/>
      <c r="K513" s="30" t="s">
        <v>2</v>
      </c>
      <c r="L513" s="30" t="s">
        <v>2</v>
      </c>
      <c r="M513" s="30" t="s">
        <v>2</v>
      </c>
    </row>
    <row r="514" spans="1:13" ht="14.45" customHeight="1" x14ac:dyDescent="0.25">
      <c r="A514" s="23" t="s">
        <v>387</v>
      </c>
      <c r="B514" s="23" t="s">
        <v>240</v>
      </c>
      <c r="C514" s="23" t="s">
        <v>808</v>
      </c>
      <c r="D514" s="23" t="s">
        <v>2</v>
      </c>
      <c r="E514" s="23" t="s">
        <v>998</v>
      </c>
      <c r="F514" s="23" t="s">
        <v>965</v>
      </c>
      <c r="G514" s="23" t="s">
        <v>965</v>
      </c>
      <c r="H514" s="24" t="s">
        <v>687</v>
      </c>
      <c r="I514" s="24" t="s">
        <v>969</v>
      </c>
      <c r="J514" s="24"/>
      <c r="K514" s="30" t="s">
        <v>2</v>
      </c>
      <c r="L514" s="30" t="s">
        <v>2</v>
      </c>
      <c r="M514" s="30" t="s">
        <v>2</v>
      </c>
    </row>
    <row r="515" spans="1:13" ht="14.45" customHeight="1" x14ac:dyDescent="0.25">
      <c r="A515" s="23" t="s">
        <v>387</v>
      </c>
      <c r="B515" s="23" t="s">
        <v>240</v>
      </c>
      <c r="C515" s="23" t="s">
        <v>809</v>
      </c>
      <c r="D515" s="23" t="s">
        <v>2</v>
      </c>
      <c r="E515" s="23" t="s">
        <v>1019</v>
      </c>
      <c r="F515" s="23" t="s">
        <v>964</v>
      </c>
      <c r="G515" s="23" t="s">
        <v>972</v>
      </c>
      <c r="H515" s="24" t="s">
        <v>688</v>
      </c>
      <c r="I515" s="24" t="s">
        <v>722</v>
      </c>
      <c r="J515" s="24" t="s">
        <v>1021</v>
      </c>
      <c r="K515" s="30" t="s">
        <v>2</v>
      </c>
      <c r="L515" s="30" t="s">
        <v>2</v>
      </c>
      <c r="M515" s="30" t="s">
        <v>2</v>
      </c>
    </row>
    <row r="516" spans="1:13" x14ac:dyDescent="0.25">
      <c r="A516" s="2"/>
      <c r="B516" s="2"/>
      <c r="C516" s="2"/>
      <c r="D516" s="2"/>
      <c r="E516" s="2"/>
      <c r="F516" s="2"/>
      <c r="G516" s="2"/>
      <c r="H516" s="15"/>
      <c r="I516" s="15"/>
      <c r="J516" s="15"/>
      <c r="K516" s="14"/>
      <c r="L516" s="14"/>
      <c r="M516" s="14"/>
    </row>
    <row r="517" spans="1:13" x14ac:dyDescent="0.25">
      <c r="A517" s="2"/>
      <c r="B517" s="2"/>
      <c r="C517" s="2"/>
      <c r="D517" s="2"/>
      <c r="E517" s="2"/>
      <c r="F517" s="2"/>
      <c r="G517" s="2"/>
      <c r="H517" s="15"/>
      <c r="I517" s="15"/>
      <c r="J517" s="15"/>
      <c r="K517" s="14"/>
      <c r="L517" s="14"/>
      <c r="M517" s="14"/>
    </row>
    <row r="518" spans="1:13" x14ac:dyDescent="0.25">
      <c r="A518" s="2"/>
      <c r="B518" s="2"/>
      <c r="C518" s="2"/>
      <c r="D518" s="2"/>
      <c r="E518" s="2"/>
      <c r="F518" s="2"/>
      <c r="G518" s="2"/>
      <c r="H518" s="15"/>
      <c r="I518" s="15"/>
      <c r="J518" s="15"/>
      <c r="K518" s="14"/>
      <c r="L518" s="14"/>
      <c r="M518" s="14"/>
    </row>
    <row r="519" spans="1:13" x14ac:dyDescent="0.25">
      <c r="A519" s="2"/>
      <c r="B519" s="2"/>
      <c r="C519" s="2"/>
      <c r="D519" s="2"/>
      <c r="E519" s="2"/>
      <c r="F519" s="2"/>
      <c r="G519" s="2"/>
      <c r="H519" s="15"/>
      <c r="I519" s="15"/>
      <c r="J519" s="15"/>
      <c r="K519" s="14"/>
      <c r="L519" s="14"/>
      <c r="M519" s="14"/>
    </row>
    <row r="520" spans="1:13" x14ac:dyDescent="0.25">
      <c r="A520" s="2"/>
      <c r="B520" s="2"/>
      <c r="C520" s="2"/>
      <c r="D520" s="2"/>
      <c r="E520" s="2"/>
      <c r="F520" s="2"/>
      <c r="G520" s="2"/>
      <c r="H520" s="15"/>
      <c r="I520" s="15"/>
      <c r="J520" s="15"/>
      <c r="K520" s="14"/>
      <c r="L520" s="14"/>
      <c r="M520" s="14"/>
    </row>
    <row r="521" spans="1:13" x14ac:dyDescent="0.25">
      <c r="A521" s="2"/>
      <c r="B521" s="2"/>
      <c r="C521" s="2"/>
      <c r="D521" s="2"/>
      <c r="E521" s="2"/>
      <c r="F521" s="2"/>
      <c r="G521" s="2"/>
      <c r="H521" s="15"/>
      <c r="I521" s="15"/>
      <c r="J521" s="15"/>
      <c r="K521" s="14"/>
      <c r="L521" s="14"/>
      <c r="M521" s="14"/>
    </row>
    <row r="522" spans="1:13" x14ac:dyDescent="0.25">
      <c r="A522" s="2"/>
      <c r="B522" s="2"/>
      <c r="C522" s="2"/>
      <c r="D522" s="2"/>
      <c r="E522" s="2"/>
      <c r="F522" s="2"/>
      <c r="G522" s="2"/>
      <c r="H522" s="15"/>
      <c r="I522" s="15"/>
      <c r="J522" s="15"/>
      <c r="K522" s="14"/>
      <c r="L522" s="14"/>
      <c r="M522" s="14"/>
    </row>
    <row r="523" spans="1:13" x14ac:dyDescent="0.25">
      <c r="A523" s="2"/>
      <c r="B523" s="2"/>
      <c r="C523" s="2"/>
      <c r="D523" s="2"/>
      <c r="E523" s="2"/>
      <c r="F523" s="2"/>
      <c r="G523" s="2"/>
      <c r="H523" s="15"/>
      <c r="I523" s="15"/>
      <c r="J523" s="15"/>
      <c r="K523" s="14"/>
      <c r="L523" s="14"/>
      <c r="M523" s="14"/>
    </row>
    <row r="524" spans="1:13" x14ac:dyDescent="0.25">
      <c r="A524" s="2"/>
      <c r="B524" s="2"/>
      <c r="C524" s="2"/>
      <c r="D524" s="2"/>
      <c r="E524" s="2"/>
      <c r="F524" s="2"/>
      <c r="G524" s="2"/>
      <c r="H524" s="15"/>
      <c r="I524" s="15"/>
      <c r="J524" s="15"/>
      <c r="K524" s="14"/>
      <c r="L524" s="14"/>
      <c r="M524" s="14"/>
    </row>
    <row r="525" spans="1:13" x14ac:dyDescent="0.25">
      <c r="A525" s="2"/>
      <c r="B525" s="2"/>
      <c r="C525" s="2"/>
      <c r="D525" s="2"/>
      <c r="E525" s="2"/>
      <c r="F525" s="2"/>
      <c r="G525" s="2"/>
      <c r="H525" s="15"/>
      <c r="I525" s="15"/>
      <c r="J525" s="15"/>
      <c r="K525" s="14"/>
      <c r="L525" s="14"/>
      <c r="M525" s="14"/>
    </row>
    <row r="526" spans="1:13" ht="14.45" customHeight="1" x14ac:dyDescent="0.25">
      <c r="A526" s="2"/>
      <c r="B526" s="2"/>
      <c r="C526" s="2"/>
      <c r="H526" s="15"/>
      <c r="I526" s="17"/>
      <c r="J526" s="17"/>
      <c r="K526" s="14"/>
      <c r="L526" s="14"/>
      <c r="M526" s="14"/>
    </row>
    <row r="527" spans="1:13" ht="14.45" customHeight="1" x14ac:dyDescent="0.25">
      <c r="A527" s="2"/>
      <c r="B527" s="2"/>
      <c r="C527" s="2"/>
      <c r="H527" s="15"/>
      <c r="I527" s="17"/>
      <c r="J527" s="17"/>
      <c r="K527" s="14"/>
      <c r="L527" s="14"/>
      <c r="M527" s="14"/>
    </row>
    <row r="528" spans="1:13" x14ac:dyDescent="0.25">
      <c r="A528" s="2"/>
      <c r="B528" s="2"/>
      <c r="C528" s="2"/>
      <c r="D528" s="2"/>
      <c r="E528" s="2"/>
      <c r="F528" s="2"/>
      <c r="G528" s="2"/>
      <c r="H528" s="15"/>
      <c r="I528" s="15"/>
      <c r="J528" s="15"/>
      <c r="K528" s="14"/>
      <c r="L528" s="14"/>
      <c r="M528" s="14"/>
    </row>
    <row r="529" spans="1:13" x14ac:dyDescent="0.25">
      <c r="A529" s="2"/>
      <c r="B529" s="2"/>
      <c r="C529" s="2"/>
      <c r="D529" s="2"/>
      <c r="E529" s="2"/>
      <c r="F529" s="2"/>
      <c r="G529" s="2"/>
      <c r="H529" s="15"/>
      <c r="I529" s="15"/>
      <c r="J529" s="15"/>
      <c r="K529" s="14"/>
      <c r="L529" s="14"/>
      <c r="M529" s="14"/>
    </row>
    <row r="530" spans="1:13" x14ac:dyDescent="0.25">
      <c r="A530" s="2"/>
      <c r="B530" s="2"/>
      <c r="C530" s="2"/>
      <c r="D530" s="2"/>
      <c r="E530" s="2"/>
      <c r="F530" s="2"/>
      <c r="G530" s="2"/>
      <c r="H530" s="15"/>
      <c r="I530" s="15"/>
      <c r="J530" s="15"/>
      <c r="K530" s="14"/>
      <c r="L530" s="14"/>
      <c r="M530" s="14"/>
    </row>
    <row r="531" spans="1:13" x14ac:dyDescent="0.25">
      <c r="A531" s="2"/>
      <c r="B531" s="2"/>
      <c r="C531" s="2"/>
      <c r="D531" s="2"/>
      <c r="E531" s="2"/>
      <c r="F531" s="2"/>
      <c r="G531" s="2"/>
      <c r="H531" s="15"/>
      <c r="I531" s="15"/>
      <c r="J531" s="15"/>
      <c r="K531" s="14"/>
      <c r="L531" s="14"/>
      <c r="M531" s="14"/>
    </row>
    <row r="532" spans="1:13" x14ac:dyDescent="0.25">
      <c r="A532" s="2"/>
      <c r="B532" s="2"/>
      <c r="C532" s="2"/>
      <c r="D532" s="2"/>
      <c r="E532" s="2"/>
      <c r="F532" s="2"/>
      <c r="G532" s="2"/>
      <c r="H532" s="15"/>
      <c r="I532" s="15"/>
      <c r="J532" s="15"/>
      <c r="K532" s="14"/>
      <c r="L532" s="14"/>
      <c r="M532" s="14"/>
    </row>
    <row r="533" spans="1:13" x14ac:dyDescent="0.25">
      <c r="A533" s="2"/>
      <c r="B533" s="2"/>
      <c r="C533" s="2"/>
      <c r="D533" s="2"/>
      <c r="E533" s="2"/>
      <c r="F533" s="2"/>
      <c r="G533" s="2"/>
      <c r="H533" s="15"/>
      <c r="I533" s="15"/>
      <c r="J533" s="15"/>
      <c r="K533" s="14"/>
      <c r="L533" s="14"/>
      <c r="M533" s="14"/>
    </row>
    <row r="534" spans="1:13" x14ac:dyDescent="0.25">
      <c r="A534" s="2"/>
      <c r="B534" s="2"/>
      <c r="C534" s="2"/>
      <c r="D534" s="2"/>
      <c r="E534" s="2"/>
      <c r="F534" s="2"/>
      <c r="G534" s="2"/>
      <c r="H534" s="15"/>
      <c r="I534" s="15"/>
      <c r="J534" s="15"/>
      <c r="K534" s="14"/>
      <c r="L534" s="14"/>
      <c r="M534" s="14"/>
    </row>
    <row r="535" spans="1:13" x14ac:dyDescent="0.25">
      <c r="A535" s="2"/>
      <c r="B535" s="2"/>
      <c r="C535" s="2"/>
      <c r="D535" s="2"/>
      <c r="E535" s="2"/>
      <c r="F535" s="2"/>
      <c r="G535" s="2"/>
      <c r="H535" s="15"/>
      <c r="I535" s="15"/>
      <c r="J535" s="15"/>
      <c r="K535" s="14"/>
      <c r="L535" s="14"/>
      <c r="M535" s="14"/>
    </row>
    <row r="536" spans="1:13" x14ac:dyDescent="0.25">
      <c r="A536" s="2"/>
      <c r="B536" s="2"/>
      <c r="C536" s="2"/>
      <c r="D536" s="2"/>
      <c r="E536" s="2"/>
      <c r="F536" s="2"/>
      <c r="G536" s="2"/>
      <c r="H536" s="15"/>
      <c r="I536" s="15"/>
      <c r="J536" s="15"/>
      <c r="K536" s="14"/>
      <c r="L536" s="14"/>
      <c r="M536" s="14"/>
    </row>
    <row r="537" spans="1:13" x14ac:dyDescent="0.25">
      <c r="A537" s="2"/>
      <c r="B537" s="2"/>
      <c r="C537" s="2"/>
      <c r="D537" s="2"/>
      <c r="E537" s="2"/>
      <c r="F537" s="2"/>
      <c r="G537" s="2"/>
      <c r="H537" s="15"/>
      <c r="I537" s="15"/>
      <c r="J537" s="15"/>
      <c r="K537" s="14"/>
      <c r="L537" s="14"/>
      <c r="M537" s="14"/>
    </row>
    <row r="538" spans="1:13" x14ac:dyDescent="0.25">
      <c r="A538" s="2"/>
      <c r="B538" s="2"/>
      <c r="C538" s="2"/>
      <c r="D538" s="2"/>
      <c r="E538" s="2"/>
      <c r="F538" s="2"/>
      <c r="G538" s="2"/>
      <c r="H538" s="15"/>
      <c r="I538" s="15"/>
      <c r="J538" s="15"/>
      <c r="K538" s="14"/>
      <c r="L538" s="14"/>
      <c r="M538" s="14"/>
    </row>
    <row r="539" spans="1:13" x14ac:dyDescent="0.25">
      <c r="A539" s="2"/>
      <c r="B539" s="2"/>
      <c r="C539" s="2"/>
      <c r="D539" s="2"/>
      <c r="E539" s="2"/>
      <c r="F539" s="2"/>
      <c r="G539" s="2"/>
      <c r="H539" s="15"/>
      <c r="I539" s="15"/>
      <c r="J539" s="15"/>
      <c r="K539" s="14"/>
      <c r="L539" s="14"/>
      <c r="M539" s="14"/>
    </row>
    <row r="540" spans="1:13" x14ac:dyDescent="0.25">
      <c r="A540" s="2"/>
      <c r="B540" s="2"/>
      <c r="C540" s="2"/>
      <c r="D540" s="2"/>
      <c r="E540" s="2"/>
      <c r="F540" s="2"/>
      <c r="G540" s="2"/>
      <c r="H540" s="15"/>
      <c r="I540" s="15"/>
      <c r="J540" s="15"/>
      <c r="K540" s="14"/>
      <c r="L540" s="14"/>
      <c r="M540" s="14"/>
    </row>
    <row r="541" spans="1:13" x14ac:dyDescent="0.25">
      <c r="A541" s="2"/>
      <c r="B541" s="2"/>
      <c r="C541" s="2"/>
      <c r="D541" s="2"/>
      <c r="E541" s="2"/>
      <c r="F541" s="2"/>
      <c r="G541" s="2"/>
      <c r="H541" s="15"/>
      <c r="I541" s="15"/>
      <c r="J541" s="15"/>
      <c r="K541" s="14"/>
      <c r="L541" s="14"/>
      <c r="M541" s="14"/>
    </row>
    <row r="542" spans="1:13" x14ac:dyDescent="0.25">
      <c r="A542" s="2"/>
      <c r="B542" s="2"/>
      <c r="C542" s="2"/>
      <c r="D542" s="2"/>
      <c r="E542" s="2"/>
      <c r="F542" s="2"/>
      <c r="G542" s="2"/>
      <c r="H542" s="15"/>
      <c r="I542" s="15"/>
      <c r="J542" s="15"/>
      <c r="K542" s="14"/>
      <c r="L542" s="14"/>
      <c r="M542" s="14"/>
    </row>
    <row r="543" spans="1:13" x14ac:dyDescent="0.25">
      <c r="A543" s="2"/>
      <c r="B543" s="2"/>
      <c r="C543" s="2"/>
      <c r="D543" s="2"/>
      <c r="E543" s="2"/>
      <c r="F543" s="2"/>
      <c r="G543" s="2"/>
      <c r="H543" s="15"/>
      <c r="I543" s="15"/>
      <c r="J543" s="15"/>
      <c r="K543" s="14"/>
      <c r="L543" s="14"/>
      <c r="M543" s="14"/>
    </row>
    <row r="544" spans="1:13" x14ac:dyDescent="0.25">
      <c r="A544" s="2"/>
      <c r="B544" s="2"/>
      <c r="C544" s="2"/>
      <c r="D544" s="2"/>
      <c r="E544" s="2"/>
      <c r="F544" s="2"/>
      <c r="G544" s="2"/>
      <c r="H544" s="15"/>
      <c r="I544" s="15"/>
      <c r="J544" s="15"/>
      <c r="K544" s="14"/>
      <c r="L544" s="14"/>
      <c r="M544" s="14"/>
    </row>
    <row r="545" spans="1:13" x14ac:dyDescent="0.25">
      <c r="A545" s="2"/>
      <c r="B545" s="2"/>
      <c r="C545" s="2"/>
      <c r="D545" s="2"/>
      <c r="E545" s="2"/>
      <c r="F545" s="2"/>
      <c r="G545" s="2"/>
      <c r="H545" s="15"/>
      <c r="I545" s="15"/>
      <c r="J545" s="15"/>
      <c r="K545" s="14"/>
      <c r="L545" s="14"/>
      <c r="M545" s="14"/>
    </row>
    <row r="546" spans="1:13" x14ac:dyDescent="0.25">
      <c r="A546" s="2"/>
      <c r="B546" s="2"/>
      <c r="C546" s="2"/>
      <c r="D546" s="2"/>
      <c r="E546" s="2"/>
      <c r="F546" s="2"/>
      <c r="G546" s="2"/>
      <c r="H546" s="15"/>
      <c r="I546" s="15"/>
      <c r="J546" s="15"/>
      <c r="K546" s="14"/>
      <c r="L546" s="14"/>
      <c r="M546" s="14"/>
    </row>
    <row r="547" spans="1:13" x14ac:dyDescent="0.25">
      <c r="A547" s="2"/>
      <c r="B547" s="2"/>
      <c r="C547" s="2"/>
      <c r="D547" s="2"/>
      <c r="E547" s="2"/>
      <c r="F547" s="2"/>
      <c r="G547" s="2"/>
      <c r="H547" s="15"/>
      <c r="I547" s="15"/>
      <c r="J547" s="15"/>
      <c r="K547" s="14"/>
      <c r="L547" s="14"/>
      <c r="M547" s="14"/>
    </row>
    <row r="548" spans="1:13" x14ac:dyDescent="0.25">
      <c r="A548" s="2"/>
      <c r="B548" s="2"/>
      <c r="C548" s="2"/>
      <c r="D548" s="2"/>
      <c r="E548" s="2"/>
      <c r="F548" s="2"/>
      <c r="G548" s="2"/>
      <c r="H548" s="15"/>
      <c r="I548" s="15"/>
      <c r="J548" s="15"/>
      <c r="K548" s="14"/>
      <c r="L548" s="14"/>
      <c r="M548" s="14"/>
    </row>
    <row r="549" spans="1:13" x14ac:dyDescent="0.25">
      <c r="A549" s="2"/>
      <c r="B549" s="2"/>
      <c r="C549" s="2"/>
      <c r="D549" s="2"/>
      <c r="E549" s="2"/>
      <c r="F549" s="2"/>
      <c r="G549" s="2"/>
      <c r="H549" s="15"/>
      <c r="I549" s="15"/>
      <c r="J549" s="15"/>
      <c r="K549" s="14"/>
      <c r="L549" s="14"/>
      <c r="M549" s="14"/>
    </row>
    <row r="550" spans="1:13" x14ac:dyDescent="0.25">
      <c r="A550" s="2"/>
      <c r="B550" s="2"/>
      <c r="C550" s="2"/>
      <c r="D550" s="2"/>
      <c r="E550" s="2"/>
      <c r="F550" s="2"/>
      <c r="G550" s="2"/>
      <c r="H550" s="15"/>
      <c r="I550" s="15"/>
      <c r="J550" s="15"/>
      <c r="K550" s="14"/>
      <c r="L550" s="14"/>
      <c r="M550" s="14"/>
    </row>
    <row r="551" spans="1:13" x14ac:dyDescent="0.25">
      <c r="A551" s="2"/>
      <c r="B551" s="2"/>
      <c r="C551" s="2"/>
      <c r="D551" s="2"/>
      <c r="E551" s="2"/>
      <c r="F551" s="2"/>
      <c r="G551" s="2"/>
      <c r="H551" s="15"/>
      <c r="I551" s="15"/>
      <c r="J551" s="15"/>
      <c r="K551" s="14"/>
      <c r="L551" s="14"/>
      <c r="M551" s="14"/>
    </row>
    <row r="552" spans="1:13" x14ac:dyDescent="0.25">
      <c r="A552" s="2"/>
      <c r="B552" s="2"/>
      <c r="C552" s="2"/>
      <c r="D552" s="2"/>
      <c r="E552" s="2"/>
      <c r="F552" s="2"/>
      <c r="G552" s="2"/>
      <c r="H552" s="15"/>
      <c r="I552" s="15"/>
      <c r="J552" s="15"/>
      <c r="K552" s="14"/>
      <c r="L552" s="14"/>
      <c r="M552" s="14"/>
    </row>
    <row r="553" spans="1:13" x14ac:dyDescent="0.25">
      <c r="A553" s="2"/>
      <c r="B553" s="2"/>
      <c r="C553" s="2"/>
      <c r="D553" s="2"/>
      <c r="E553" s="2"/>
      <c r="F553" s="2"/>
      <c r="G553" s="2"/>
      <c r="H553" s="15"/>
      <c r="I553" s="15"/>
      <c r="J553" s="15"/>
      <c r="K553" s="14"/>
      <c r="L553" s="14"/>
      <c r="M553" s="14"/>
    </row>
    <row r="554" spans="1:13" x14ac:dyDescent="0.25">
      <c r="A554" s="2"/>
      <c r="B554" s="2"/>
      <c r="C554" s="2"/>
      <c r="D554" s="2"/>
      <c r="E554" s="2"/>
      <c r="F554" s="2"/>
      <c r="G554" s="2"/>
      <c r="H554" s="15"/>
      <c r="I554" s="15"/>
      <c r="J554" s="15"/>
      <c r="K554" s="14"/>
      <c r="L554" s="14"/>
      <c r="M554" s="14"/>
    </row>
    <row r="555" spans="1:13" x14ac:dyDescent="0.25">
      <c r="A555" s="2"/>
      <c r="B555" s="2"/>
      <c r="C555" s="2"/>
      <c r="D555" s="2"/>
      <c r="E555" s="2"/>
      <c r="F555" s="2"/>
      <c r="G555" s="2"/>
      <c r="H555" s="15"/>
      <c r="I555" s="15"/>
      <c r="J555" s="15"/>
      <c r="K555" s="14"/>
      <c r="L555" s="14"/>
      <c r="M555" s="14"/>
    </row>
    <row r="556" spans="1:13" x14ac:dyDescent="0.25">
      <c r="A556" s="2"/>
      <c r="B556" s="2"/>
      <c r="C556" s="2"/>
      <c r="D556" s="2"/>
      <c r="E556" s="2"/>
      <c r="F556" s="2"/>
      <c r="G556" s="2"/>
      <c r="H556" s="15"/>
      <c r="I556" s="15"/>
      <c r="J556" s="15"/>
      <c r="K556" s="14"/>
      <c r="L556" s="14"/>
      <c r="M556" s="14"/>
    </row>
    <row r="557" spans="1:13" x14ac:dyDescent="0.25">
      <c r="A557" s="2"/>
      <c r="B557" s="2"/>
      <c r="C557" s="2"/>
      <c r="D557" s="2"/>
      <c r="E557" s="2"/>
      <c r="F557" s="2"/>
      <c r="G557" s="2"/>
      <c r="H557" s="15"/>
      <c r="I557" s="15"/>
      <c r="J557" s="15"/>
      <c r="K557" s="14"/>
      <c r="L557" s="14"/>
      <c r="M557" s="14"/>
    </row>
    <row r="558" spans="1:13" x14ac:dyDescent="0.25">
      <c r="A558" s="2"/>
      <c r="B558" s="2"/>
      <c r="C558" s="2"/>
      <c r="D558" s="2"/>
      <c r="E558" s="2"/>
      <c r="F558" s="2"/>
      <c r="G558" s="2"/>
      <c r="H558" s="15"/>
      <c r="I558" s="15"/>
      <c r="J558" s="15"/>
      <c r="K558" s="14"/>
      <c r="L558" s="14"/>
      <c r="M558" s="14"/>
    </row>
    <row r="559" spans="1:13" x14ac:dyDescent="0.25">
      <c r="A559" s="2"/>
      <c r="B559" s="2"/>
      <c r="C559" s="2"/>
      <c r="D559" s="2"/>
      <c r="E559" s="2"/>
      <c r="F559" s="2"/>
      <c r="G559" s="2"/>
      <c r="H559" s="15"/>
      <c r="I559" s="15"/>
      <c r="J559" s="15"/>
      <c r="K559" s="14"/>
      <c r="L559" s="14"/>
      <c r="M559" s="14"/>
    </row>
    <row r="560" spans="1:13" x14ac:dyDescent="0.25">
      <c r="A560" s="2"/>
      <c r="B560" s="2"/>
      <c r="C560" s="2"/>
      <c r="D560" s="2"/>
      <c r="E560" s="2"/>
      <c r="F560" s="2"/>
      <c r="G560" s="2"/>
      <c r="H560" s="15"/>
      <c r="I560" s="15"/>
      <c r="J560" s="15"/>
      <c r="K560" s="14"/>
      <c r="L560" s="14"/>
      <c r="M560" s="14"/>
    </row>
    <row r="561" spans="1:13" x14ac:dyDescent="0.25">
      <c r="A561" s="2"/>
      <c r="B561" s="2"/>
      <c r="C561" s="2"/>
      <c r="D561" s="2"/>
      <c r="E561" s="2"/>
      <c r="F561" s="2"/>
      <c r="G561" s="2"/>
      <c r="H561" s="15"/>
      <c r="I561" s="15"/>
      <c r="J561" s="15"/>
      <c r="K561" s="14"/>
      <c r="L561" s="14"/>
      <c r="M561" s="14"/>
    </row>
    <row r="562" spans="1:13" x14ac:dyDescent="0.25">
      <c r="A562" s="2"/>
      <c r="B562" s="2"/>
      <c r="C562" s="2"/>
      <c r="D562" s="2"/>
      <c r="E562" s="2"/>
      <c r="F562" s="2"/>
      <c r="G562" s="2"/>
      <c r="H562" s="15"/>
      <c r="I562" s="15"/>
      <c r="J562" s="15"/>
      <c r="K562" s="14"/>
      <c r="L562" s="14"/>
      <c r="M562" s="14"/>
    </row>
    <row r="563" spans="1:13" x14ac:dyDescent="0.25">
      <c r="A563" s="2"/>
      <c r="B563" s="2"/>
      <c r="C563" s="2"/>
      <c r="D563" s="2"/>
      <c r="E563" s="2"/>
      <c r="F563" s="2"/>
      <c r="G563" s="2"/>
      <c r="H563" s="15"/>
      <c r="I563" s="15"/>
      <c r="J563" s="15"/>
      <c r="K563" s="14"/>
      <c r="L563" s="14"/>
      <c r="M563" s="14"/>
    </row>
    <row r="564" spans="1:13" x14ac:dyDescent="0.25">
      <c r="A564" s="2"/>
      <c r="B564" s="2"/>
      <c r="C564" s="2"/>
      <c r="D564" s="2"/>
      <c r="E564" s="2"/>
      <c r="F564" s="2"/>
      <c r="G564" s="2"/>
      <c r="H564" s="15"/>
      <c r="I564" s="15"/>
      <c r="J564" s="15"/>
      <c r="K564" s="14"/>
      <c r="L564" s="14"/>
      <c r="M564" s="14"/>
    </row>
    <row r="565" spans="1:13" x14ac:dyDescent="0.25">
      <c r="A565" s="2"/>
      <c r="B565" s="2"/>
      <c r="C565" s="2"/>
      <c r="D565" s="2"/>
      <c r="E565" s="2"/>
      <c r="F565" s="2"/>
      <c r="G565" s="2"/>
      <c r="H565" s="15"/>
      <c r="I565" s="15"/>
      <c r="J565" s="15"/>
      <c r="K565" s="14"/>
      <c r="L565" s="14"/>
      <c r="M565" s="14"/>
    </row>
    <row r="566" spans="1:13" x14ac:dyDescent="0.25">
      <c r="A566" s="2"/>
      <c r="B566" s="2"/>
      <c r="C566" s="2"/>
      <c r="D566" s="2"/>
      <c r="E566" s="2"/>
      <c r="F566" s="2"/>
      <c r="G566" s="2"/>
      <c r="H566" s="15"/>
      <c r="I566" s="15"/>
      <c r="J566" s="15"/>
      <c r="K566" s="14"/>
      <c r="L566" s="14"/>
      <c r="M566" s="14"/>
    </row>
    <row r="567" spans="1:13" x14ac:dyDescent="0.25">
      <c r="A567" s="2"/>
      <c r="B567" s="2"/>
      <c r="C567" s="2"/>
      <c r="D567" s="2"/>
      <c r="E567" s="2"/>
      <c r="F567" s="2"/>
      <c r="G567" s="2"/>
      <c r="H567" s="15"/>
      <c r="I567" s="15"/>
      <c r="J567" s="15"/>
      <c r="K567" s="14"/>
      <c r="L567" s="14"/>
      <c r="M567" s="14"/>
    </row>
    <row r="568" spans="1:13" x14ac:dyDescent="0.25">
      <c r="A568" s="2"/>
      <c r="B568" s="2"/>
      <c r="C568" s="2"/>
      <c r="D568" s="2"/>
      <c r="E568" s="2"/>
      <c r="F568" s="2"/>
      <c r="G568" s="2"/>
      <c r="H568" s="15"/>
      <c r="I568" s="15"/>
      <c r="J568" s="15"/>
      <c r="K568" s="14"/>
      <c r="L568" s="14"/>
      <c r="M568" s="14"/>
    </row>
    <row r="569" spans="1:13" x14ac:dyDescent="0.25">
      <c r="A569" s="2"/>
      <c r="B569" s="2"/>
      <c r="C569" s="2"/>
      <c r="D569" s="2"/>
      <c r="E569" s="2"/>
      <c r="F569" s="2"/>
      <c r="G569" s="2"/>
      <c r="H569" s="15"/>
      <c r="I569" s="15"/>
      <c r="J569" s="15"/>
      <c r="K569" s="14"/>
      <c r="L569" s="14"/>
      <c r="M569" s="14"/>
    </row>
    <row r="570" spans="1:13" x14ac:dyDescent="0.25">
      <c r="A570" s="2"/>
      <c r="B570" s="2"/>
      <c r="C570" s="2"/>
      <c r="D570" s="2"/>
      <c r="E570" s="2"/>
      <c r="F570" s="2"/>
      <c r="G570" s="2"/>
      <c r="H570" s="15"/>
      <c r="I570" s="15"/>
      <c r="J570" s="15"/>
      <c r="K570" s="14"/>
      <c r="L570" s="14"/>
      <c r="M570" s="14"/>
    </row>
    <row r="571" spans="1:13" x14ac:dyDescent="0.25">
      <c r="A571" s="2"/>
      <c r="B571" s="2"/>
      <c r="C571" s="2"/>
      <c r="D571" s="2"/>
      <c r="E571" s="2"/>
      <c r="F571" s="2"/>
      <c r="G571" s="2"/>
      <c r="H571" s="15"/>
      <c r="I571" s="15"/>
      <c r="J571" s="15"/>
      <c r="K571" s="14"/>
      <c r="L571" s="14"/>
      <c r="M571" s="14"/>
    </row>
    <row r="572" spans="1:13" x14ac:dyDescent="0.25">
      <c r="A572" s="2"/>
      <c r="B572" s="2"/>
      <c r="C572" s="2"/>
      <c r="D572" s="2"/>
      <c r="E572" s="2"/>
      <c r="F572" s="2"/>
      <c r="G572" s="2"/>
      <c r="H572" s="15"/>
      <c r="I572" s="15"/>
      <c r="J572" s="15"/>
      <c r="K572" s="14"/>
      <c r="L572" s="14"/>
      <c r="M572" s="14"/>
    </row>
    <row r="573" spans="1:13" x14ac:dyDescent="0.25">
      <c r="A573" s="2"/>
      <c r="B573" s="2"/>
      <c r="C573" s="2"/>
      <c r="D573" s="2"/>
      <c r="E573" s="2"/>
      <c r="F573" s="2"/>
      <c r="G573" s="2"/>
      <c r="H573" s="15"/>
      <c r="I573" s="15"/>
      <c r="J573" s="15"/>
      <c r="K573" s="14"/>
      <c r="L573" s="14"/>
      <c r="M573" s="14"/>
    </row>
    <row r="574" spans="1:13" x14ac:dyDescent="0.25">
      <c r="A574" s="2"/>
      <c r="B574" s="2"/>
      <c r="C574" s="2"/>
      <c r="D574" s="2"/>
      <c r="E574" s="2"/>
      <c r="F574" s="2"/>
      <c r="G574" s="2"/>
      <c r="H574" s="15"/>
      <c r="I574" s="15"/>
      <c r="J574" s="15"/>
      <c r="K574" s="14"/>
      <c r="L574" s="14"/>
      <c r="M574" s="14"/>
    </row>
    <row r="575" spans="1:13" x14ac:dyDescent="0.25">
      <c r="A575" s="2"/>
      <c r="B575" s="2"/>
      <c r="C575" s="2"/>
      <c r="D575" s="2"/>
      <c r="E575" s="2"/>
      <c r="F575" s="2"/>
      <c r="G575" s="2"/>
      <c r="H575" s="15"/>
      <c r="I575" s="15"/>
      <c r="J575" s="15"/>
      <c r="K575" s="14"/>
      <c r="L575" s="14"/>
      <c r="M575" s="14"/>
    </row>
    <row r="576" spans="1:13" x14ac:dyDescent="0.25">
      <c r="A576" s="2"/>
      <c r="B576" s="2"/>
      <c r="C576" s="2"/>
      <c r="D576" s="2"/>
      <c r="E576" s="2"/>
      <c r="F576" s="2"/>
      <c r="G576" s="2"/>
      <c r="H576" s="15"/>
      <c r="I576" s="15"/>
      <c r="J576" s="15"/>
      <c r="K576" s="14"/>
      <c r="L576" s="14"/>
      <c r="M576" s="14"/>
    </row>
    <row r="577" spans="1:13" x14ac:dyDescent="0.25">
      <c r="A577" s="2"/>
      <c r="B577" s="2"/>
      <c r="C577" s="2"/>
      <c r="D577" s="2"/>
      <c r="E577" s="2"/>
      <c r="F577" s="2"/>
      <c r="G577" s="2"/>
      <c r="H577" s="15"/>
      <c r="I577" s="15"/>
      <c r="J577" s="15"/>
      <c r="K577" s="14"/>
      <c r="L577" s="14"/>
      <c r="M577" s="14"/>
    </row>
    <row r="578" spans="1:13" x14ac:dyDescent="0.25">
      <c r="A578" s="2"/>
      <c r="B578" s="2"/>
      <c r="C578" s="2"/>
      <c r="D578" s="2"/>
      <c r="E578" s="2"/>
      <c r="F578" s="2"/>
      <c r="G578" s="2"/>
      <c r="H578" s="15"/>
      <c r="I578" s="15"/>
      <c r="J578" s="15"/>
      <c r="K578" s="14"/>
      <c r="L578" s="14"/>
      <c r="M578" s="14"/>
    </row>
    <row r="579" spans="1:13" x14ac:dyDescent="0.25">
      <c r="A579" s="2"/>
      <c r="B579" s="2"/>
      <c r="C579" s="2"/>
      <c r="D579" s="2"/>
      <c r="E579" s="2"/>
      <c r="F579" s="2"/>
      <c r="G579" s="2"/>
      <c r="H579" s="15"/>
      <c r="I579" s="15"/>
      <c r="J579" s="15"/>
      <c r="K579" s="14"/>
      <c r="L579" s="14"/>
      <c r="M579" s="14"/>
    </row>
    <row r="580" spans="1:13" x14ac:dyDescent="0.25">
      <c r="A580" s="2"/>
      <c r="B580" s="2"/>
      <c r="C580" s="2"/>
      <c r="D580" s="2"/>
      <c r="E580" s="2"/>
      <c r="F580" s="2"/>
      <c r="G580" s="2"/>
      <c r="H580" s="15"/>
      <c r="I580" s="15"/>
      <c r="J580" s="15"/>
      <c r="K580" s="14"/>
      <c r="L580" s="14"/>
      <c r="M580" s="14"/>
    </row>
    <row r="581" spans="1:13" x14ac:dyDescent="0.25">
      <c r="A581" s="2"/>
      <c r="B581" s="2"/>
      <c r="C581" s="2"/>
      <c r="D581" s="2"/>
      <c r="E581" s="2"/>
      <c r="F581" s="2"/>
      <c r="G581" s="2"/>
      <c r="H581" s="15"/>
      <c r="I581" s="15"/>
      <c r="J581" s="15"/>
      <c r="K581" s="14"/>
      <c r="L581" s="14"/>
      <c r="M581" s="14"/>
    </row>
    <row r="582" spans="1:13" x14ac:dyDescent="0.25">
      <c r="A582" s="2"/>
      <c r="B582" s="2"/>
      <c r="C582" s="2"/>
      <c r="D582" s="2"/>
      <c r="E582" s="2"/>
      <c r="F582" s="2"/>
      <c r="G582" s="2"/>
      <c r="H582" s="15"/>
      <c r="I582" s="15"/>
      <c r="J582" s="15"/>
      <c r="K582" s="14"/>
      <c r="L582" s="14"/>
      <c r="M582" s="14"/>
    </row>
    <row r="583" spans="1:13" x14ac:dyDescent="0.25">
      <c r="A583" s="2"/>
      <c r="B583" s="2"/>
      <c r="C583" s="2"/>
      <c r="D583" s="2"/>
      <c r="E583" s="2"/>
      <c r="F583" s="2"/>
      <c r="G583" s="2"/>
      <c r="H583" s="15"/>
      <c r="I583" s="15"/>
      <c r="J583" s="15"/>
      <c r="K583" s="14"/>
      <c r="L583" s="14"/>
      <c r="M583" s="14"/>
    </row>
    <row r="584" spans="1:13" x14ac:dyDescent="0.25">
      <c r="A584" s="2"/>
      <c r="B584" s="2"/>
      <c r="C584" s="2"/>
      <c r="D584" s="2"/>
      <c r="E584" s="2"/>
      <c r="F584" s="2"/>
      <c r="G584" s="2"/>
      <c r="H584" s="15"/>
      <c r="I584" s="15"/>
      <c r="J584" s="15"/>
      <c r="K584" s="14"/>
      <c r="L584" s="14"/>
      <c r="M584" s="14"/>
    </row>
    <row r="585" spans="1:13" x14ac:dyDescent="0.25">
      <c r="A585" s="2"/>
      <c r="B585" s="2"/>
      <c r="C585" s="2"/>
      <c r="D585" s="2"/>
      <c r="E585" s="2"/>
      <c r="F585" s="2"/>
      <c r="G585" s="2"/>
      <c r="H585" s="15"/>
      <c r="I585" s="15"/>
      <c r="J585" s="15"/>
      <c r="K585" s="14"/>
      <c r="L585" s="14"/>
      <c r="M585" s="14"/>
    </row>
    <row r="586" spans="1:13" x14ac:dyDescent="0.25">
      <c r="A586" s="2"/>
      <c r="B586" s="2"/>
      <c r="C586" s="2"/>
      <c r="D586" s="2"/>
      <c r="E586" s="2"/>
      <c r="F586" s="2"/>
      <c r="G586" s="2"/>
      <c r="H586" s="15"/>
      <c r="I586" s="15"/>
      <c r="J586" s="15"/>
      <c r="K586" s="14"/>
      <c r="L586" s="14"/>
      <c r="M586" s="14"/>
    </row>
    <row r="587" spans="1:13" x14ac:dyDescent="0.25">
      <c r="A587" s="2"/>
      <c r="B587" s="2"/>
      <c r="C587" s="2"/>
      <c r="D587" s="2"/>
      <c r="E587" s="2"/>
      <c r="F587" s="2"/>
      <c r="G587" s="2"/>
      <c r="H587" s="15"/>
      <c r="I587" s="15"/>
      <c r="J587" s="15"/>
      <c r="K587" s="14"/>
      <c r="L587" s="14"/>
      <c r="M587" s="14"/>
    </row>
    <row r="588" spans="1:13" x14ac:dyDescent="0.25">
      <c r="A588" s="2"/>
      <c r="B588" s="2"/>
      <c r="C588" s="2"/>
      <c r="D588" s="2"/>
      <c r="E588" s="2"/>
      <c r="F588" s="2"/>
      <c r="G588" s="2"/>
      <c r="H588" s="15"/>
      <c r="I588" s="15"/>
      <c r="J588" s="15"/>
      <c r="K588" s="14"/>
      <c r="L588" s="14"/>
      <c r="M588" s="14"/>
    </row>
    <row r="589" spans="1:13" x14ac:dyDescent="0.25">
      <c r="A589" s="2"/>
      <c r="B589" s="2"/>
      <c r="C589" s="2"/>
      <c r="D589" s="2"/>
      <c r="E589" s="2"/>
      <c r="F589" s="2"/>
      <c r="G589" s="2"/>
      <c r="H589" s="15"/>
      <c r="I589" s="15"/>
      <c r="J589" s="15"/>
      <c r="K589" s="14"/>
      <c r="L589" s="14"/>
      <c r="M589" s="14"/>
    </row>
    <row r="590" spans="1:13" x14ac:dyDescent="0.25">
      <c r="A590" s="2"/>
      <c r="B590" s="2"/>
      <c r="C590" s="2"/>
      <c r="D590" s="2"/>
      <c r="E590" s="2"/>
      <c r="F590" s="2"/>
      <c r="G590" s="2"/>
      <c r="H590" s="15"/>
      <c r="I590" s="15"/>
      <c r="J590" s="15"/>
      <c r="K590" s="14"/>
      <c r="L590" s="14"/>
      <c r="M590" s="14"/>
    </row>
    <row r="591" spans="1:13" x14ac:dyDescent="0.25">
      <c r="A591" s="2"/>
      <c r="B591" s="2"/>
      <c r="C591" s="2"/>
      <c r="D591" s="2"/>
      <c r="E591" s="2"/>
      <c r="F591" s="2"/>
      <c r="G591" s="2"/>
      <c r="H591" s="15"/>
      <c r="I591" s="15"/>
      <c r="J591" s="15"/>
      <c r="K591" s="14"/>
      <c r="L591" s="14"/>
      <c r="M591" s="14"/>
    </row>
    <row r="592" spans="1:13" x14ac:dyDescent="0.25">
      <c r="A592" s="2"/>
      <c r="B592" s="2"/>
      <c r="C592" s="2"/>
      <c r="D592" s="2"/>
      <c r="E592" s="2"/>
      <c r="F592" s="2"/>
      <c r="G592" s="2"/>
      <c r="H592" s="15"/>
      <c r="I592" s="15"/>
      <c r="J592" s="15"/>
      <c r="K592" s="14"/>
      <c r="L592" s="14"/>
      <c r="M592" s="14"/>
    </row>
    <row r="593" spans="1:13" x14ac:dyDescent="0.25">
      <c r="A593" s="2"/>
      <c r="B593" s="2"/>
      <c r="C593" s="2"/>
      <c r="D593" s="2"/>
      <c r="E593" s="2"/>
      <c r="F593" s="2"/>
      <c r="G593" s="2"/>
      <c r="H593" s="15"/>
      <c r="I593" s="15"/>
      <c r="J593" s="15"/>
      <c r="K593" s="14"/>
      <c r="L593" s="14"/>
      <c r="M593" s="14"/>
    </row>
    <row r="594" spans="1:13" x14ac:dyDescent="0.25">
      <c r="A594" s="2"/>
      <c r="B594" s="2"/>
      <c r="C594" s="2"/>
      <c r="D594" s="2"/>
      <c r="E594" s="2"/>
      <c r="F594" s="2"/>
      <c r="G594" s="2"/>
      <c r="H594" s="15"/>
      <c r="I594" s="15"/>
      <c r="J594" s="15"/>
      <c r="K594" s="14"/>
      <c r="L594" s="14"/>
      <c r="M594" s="14"/>
    </row>
    <row r="595" spans="1:13" x14ac:dyDescent="0.25">
      <c r="A595" s="2"/>
      <c r="B595" s="2"/>
      <c r="C595" s="2"/>
      <c r="D595" s="2"/>
      <c r="E595" s="2"/>
      <c r="F595" s="2"/>
      <c r="G595" s="2"/>
      <c r="H595" s="15"/>
      <c r="I595" s="15"/>
      <c r="J595" s="15"/>
      <c r="K595" s="14"/>
      <c r="L595" s="14"/>
      <c r="M595" s="14"/>
    </row>
    <row r="596" spans="1:13" x14ac:dyDescent="0.25">
      <c r="A596" s="2"/>
      <c r="B596" s="2"/>
      <c r="C596" s="2"/>
      <c r="D596" s="2"/>
      <c r="E596" s="2"/>
      <c r="F596" s="2"/>
      <c r="G596" s="2"/>
      <c r="H596" s="15"/>
      <c r="I596" s="15"/>
      <c r="J596" s="15"/>
      <c r="K596" s="14"/>
      <c r="L596" s="14"/>
      <c r="M596" s="14"/>
    </row>
    <row r="597" spans="1:13" x14ac:dyDescent="0.25">
      <c r="A597" s="2"/>
      <c r="B597" s="2"/>
      <c r="C597" s="2"/>
      <c r="D597" s="2"/>
      <c r="E597" s="2"/>
      <c r="F597" s="2"/>
      <c r="G597" s="2"/>
      <c r="H597" s="15"/>
      <c r="I597" s="15"/>
      <c r="J597" s="15"/>
      <c r="K597" s="14"/>
      <c r="L597" s="14"/>
      <c r="M597" s="14"/>
    </row>
    <row r="598" spans="1:13" x14ac:dyDescent="0.25">
      <c r="A598" s="2"/>
      <c r="B598" s="2"/>
      <c r="C598" s="2"/>
      <c r="D598" s="2"/>
      <c r="E598" s="2"/>
      <c r="F598" s="2"/>
      <c r="G598" s="2"/>
      <c r="H598" s="15"/>
      <c r="I598" s="15"/>
      <c r="J598" s="15"/>
      <c r="K598" s="14"/>
      <c r="L598" s="14"/>
      <c r="M598" s="14"/>
    </row>
    <row r="599" spans="1:13" x14ac:dyDescent="0.25">
      <c r="A599" s="2"/>
      <c r="B599" s="2"/>
      <c r="C599" s="2"/>
      <c r="D599" s="2"/>
      <c r="E599" s="2"/>
      <c r="F599" s="2"/>
      <c r="G599" s="2"/>
      <c r="H599" s="15"/>
      <c r="I599" s="15"/>
      <c r="J599" s="15"/>
      <c r="K599" s="14"/>
      <c r="L599" s="14"/>
      <c r="M599" s="14"/>
    </row>
    <row r="600" spans="1:13" x14ac:dyDescent="0.25">
      <c r="A600" s="2"/>
      <c r="B600" s="2"/>
      <c r="C600" s="2"/>
      <c r="D600" s="2"/>
      <c r="E600" s="2"/>
      <c r="F600" s="2"/>
      <c r="G600" s="2"/>
      <c r="H600" s="15"/>
      <c r="I600" s="15"/>
      <c r="J600" s="15"/>
      <c r="K600" s="14"/>
      <c r="L600" s="14"/>
      <c r="M600" s="14"/>
    </row>
    <row r="601" spans="1:13" x14ac:dyDescent="0.25">
      <c r="A601" s="2"/>
      <c r="B601" s="2"/>
      <c r="C601" s="2"/>
      <c r="D601" s="2"/>
      <c r="E601" s="2"/>
      <c r="F601" s="2"/>
      <c r="G601" s="2"/>
      <c r="H601" s="15"/>
      <c r="I601" s="15"/>
      <c r="J601" s="15"/>
      <c r="K601" s="14"/>
      <c r="L601" s="14"/>
      <c r="M601" s="14"/>
    </row>
    <row r="602" spans="1:13" x14ac:dyDescent="0.25">
      <c r="A602" s="2"/>
      <c r="B602" s="2"/>
      <c r="C602" s="2"/>
      <c r="D602" s="2"/>
      <c r="E602" s="2"/>
      <c r="F602" s="2"/>
      <c r="G602" s="2"/>
      <c r="H602" s="15"/>
      <c r="I602" s="15"/>
      <c r="J602" s="15"/>
      <c r="K602" s="14"/>
      <c r="L602" s="14"/>
      <c r="M602" s="14"/>
    </row>
    <row r="603" spans="1:13" x14ac:dyDescent="0.25">
      <c r="A603" s="2"/>
      <c r="B603" s="2"/>
      <c r="C603" s="2"/>
      <c r="D603" s="2"/>
      <c r="E603" s="2"/>
      <c r="F603" s="2"/>
      <c r="G603" s="2"/>
      <c r="H603" s="15"/>
      <c r="I603" s="15"/>
      <c r="J603" s="15"/>
      <c r="K603" s="14"/>
      <c r="L603" s="14"/>
      <c r="M603" s="14"/>
    </row>
    <row r="604" spans="1:13" x14ac:dyDescent="0.25">
      <c r="A604" s="2"/>
      <c r="B604" s="2"/>
      <c r="C604" s="2"/>
      <c r="D604" s="2"/>
      <c r="E604" s="2"/>
      <c r="F604" s="2"/>
      <c r="G604" s="2"/>
      <c r="H604" s="15"/>
      <c r="I604" s="15"/>
      <c r="J604" s="15"/>
      <c r="K604" s="14"/>
      <c r="L604" s="14"/>
      <c r="M604" s="14"/>
    </row>
    <row r="605" spans="1:13" x14ac:dyDescent="0.25">
      <c r="A605" s="2"/>
      <c r="B605" s="2"/>
      <c r="C605" s="2"/>
      <c r="D605" s="2"/>
      <c r="E605" s="2"/>
      <c r="F605" s="2"/>
      <c r="G605" s="2"/>
      <c r="H605" s="15"/>
      <c r="I605" s="15"/>
      <c r="J605" s="15"/>
      <c r="K605" s="14"/>
      <c r="L605" s="14"/>
      <c r="M605" s="14"/>
    </row>
    <row r="606" spans="1:13" x14ac:dyDescent="0.25">
      <c r="A606" s="2"/>
      <c r="B606" s="2"/>
      <c r="C606" s="2"/>
      <c r="D606" s="2"/>
      <c r="E606" s="2"/>
      <c r="F606" s="2"/>
      <c r="G606" s="2"/>
      <c r="H606" s="15"/>
      <c r="I606" s="15"/>
      <c r="J606" s="15"/>
      <c r="K606" s="14"/>
      <c r="L606" s="14"/>
      <c r="M606" s="14"/>
    </row>
    <row r="607" spans="1:13" x14ac:dyDescent="0.25">
      <c r="A607" s="2"/>
      <c r="B607" s="2"/>
      <c r="C607" s="2"/>
      <c r="D607" s="2"/>
      <c r="E607" s="2"/>
      <c r="F607" s="2"/>
      <c r="G607" s="2"/>
      <c r="H607" s="15"/>
      <c r="I607" s="15"/>
      <c r="J607" s="15"/>
      <c r="K607" s="14"/>
      <c r="L607" s="14"/>
      <c r="M607" s="14"/>
    </row>
    <row r="608" spans="1:13" x14ac:dyDescent="0.25">
      <c r="A608" s="2"/>
      <c r="B608" s="2"/>
      <c r="C608" s="2"/>
      <c r="D608" s="2"/>
      <c r="E608" s="2"/>
      <c r="F608" s="2"/>
      <c r="G608" s="2"/>
      <c r="H608" s="15"/>
      <c r="I608" s="15"/>
      <c r="J608" s="15"/>
      <c r="K608" s="14"/>
      <c r="L608" s="14"/>
      <c r="M608" s="14"/>
    </row>
    <row r="609" spans="1:13" x14ac:dyDescent="0.25">
      <c r="A609" s="2"/>
      <c r="B609" s="2"/>
      <c r="C609" s="2"/>
      <c r="D609" s="2"/>
      <c r="E609" s="2"/>
      <c r="F609" s="2"/>
      <c r="G609" s="2"/>
      <c r="H609" s="15"/>
      <c r="I609" s="15"/>
      <c r="J609" s="15"/>
      <c r="K609" s="14"/>
      <c r="L609" s="14"/>
      <c r="M609" s="14"/>
    </row>
    <row r="610" spans="1:13" x14ac:dyDescent="0.25">
      <c r="A610" s="2"/>
      <c r="B610" s="2"/>
      <c r="C610" s="2"/>
      <c r="D610" s="2"/>
      <c r="E610" s="2"/>
      <c r="F610" s="2"/>
      <c r="G610" s="2"/>
      <c r="H610" s="15"/>
      <c r="I610" s="15"/>
      <c r="J610" s="15"/>
      <c r="K610" s="14"/>
      <c r="L610" s="14"/>
      <c r="M610" s="14"/>
    </row>
    <row r="611" spans="1:13" x14ac:dyDescent="0.25">
      <c r="A611" s="2"/>
      <c r="B611" s="2"/>
      <c r="C611" s="2"/>
      <c r="D611" s="2"/>
      <c r="E611" s="2"/>
      <c r="F611" s="2"/>
      <c r="G611" s="2"/>
      <c r="H611" s="15"/>
      <c r="I611" s="15"/>
      <c r="J611" s="15"/>
      <c r="K611" s="14"/>
      <c r="L611" s="14"/>
      <c r="M611" s="14"/>
    </row>
    <row r="612" spans="1:13" x14ac:dyDescent="0.25">
      <c r="A612" s="2"/>
      <c r="B612" s="2"/>
      <c r="C612" s="2"/>
      <c r="D612" s="2"/>
      <c r="E612" s="2"/>
      <c r="F612" s="2"/>
      <c r="G612" s="2"/>
      <c r="H612" s="15"/>
      <c r="I612" s="15"/>
      <c r="J612" s="15"/>
      <c r="K612" s="14"/>
      <c r="L612" s="14"/>
      <c r="M612" s="14"/>
    </row>
    <row r="613" spans="1:13" x14ac:dyDescent="0.25">
      <c r="A613" s="2"/>
      <c r="B613" s="2"/>
      <c r="C613" s="2"/>
      <c r="D613" s="2"/>
      <c r="E613" s="2"/>
      <c r="F613" s="2"/>
      <c r="G613" s="2"/>
      <c r="H613" s="15"/>
      <c r="I613" s="15"/>
      <c r="J613" s="15"/>
      <c r="K613" s="14"/>
      <c r="L613" s="14"/>
      <c r="M613" s="14"/>
    </row>
    <row r="614" spans="1:13" x14ac:dyDescent="0.25">
      <c r="A614" s="2"/>
      <c r="B614" s="2"/>
      <c r="C614" s="2"/>
      <c r="D614" s="2"/>
      <c r="E614" s="2"/>
      <c r="F614" s="2"/>
      <c r="G614" s="2"/>
      <c r="H614" s="15"/>
      <c r="I614" s="15"/>
      <c r="J614" s="15"/>
      <c r="K614" s="14"/>
      <c r="L614" s="14"/>
      <c r="M614" s="14"/>
    </row>
    <row r="615" spans="1:13" x14ac:dyDescent="0.25">
      <c r="A615" s="2"/>
      <c r="B615" s="2"/>
      <c r="C615" s="2"/>
      <c r="D615" s="2"/>
      <c r="E615" s="2"/>
      <c r="F615" s="2"/>
      <c r="G615" s="2"/>
      <c r="H615" s="15"/>
      <c r="I615" s="15"/>
      <c r="J615" s="15"/>
      <c r="K615" s="14"/>
      <c r="L615" s="14"/>
      <c r="M615" s="14"/>
    </row>
    <row r="616" spans="1:13" x14ac:dyDescent="0.25">
      <c r="A616" s="2"/>
      <c r="B616" s="2"/>
      <c r="C616" s="2"/>
      <c r="D616" s="2"/>
      <c r="E616" s="2"/>
      <c r="F616" s="2"/>
      <c r="G616" s="2"/>
      <c r="H616" s="15"/>
      <c r="I616" s="15"/>
      <c r="J616" s="15"/>
      <c r="K616" s="14"/>
      <c r="L616" s="14"/>
      <c r="M616" s="14"/>
    </row>
    <row r="617" spans="1:13" x14ac:dyDescent="0.25">
      <c r="A617" s="2"/>
      <c r="B617" s="2"/>
      <c r="C617" s="2"/>
      <c r="D617" s="2"/>
      <c r="E617" s="2"/>
      <c r="F617" s="2"/>
      <c r="G617" s="2"/>
      <c r="H617" s="15"/>
      <c r="I617" s="15"/>
      <c r="J617" s="15"/>
      <c r="K617" s="14"/>
      <c r="L617" s="14"/>
      <c r="M617" s="14"/>
    </row>
    <row r="618" spans="1:13" x14ac:dyDescent="0.25">
      <c r="A618" s="2"/>
      <c r="B618" s="2"/>
      <c r="C618" s="2"/>
      <c r="D618" s="2"/>
      <c r="E618" s="2"/>
      <c r="F618" s="2"/>
      <c r="G618" s="2"/>
      <c r="H618" s="15"/>
      <c r="I618" s="15"/>
      <c r="J618" s="15"/>
      <c r="K618" s="14"/>
      <c r="L618" s="14"/>
      <c r="M618" s="14"/>
    </row>
    <row r="619" spans="1:13" x14ac:dyDescent="0.25">
      <c r="A619" s="2"/>
      <c r="B619" s="2"/>
      <c r="C619" s="2"/>
      <c r="D619" s="2"/>
      <c r="E619" s="2"/>
      <c r="F619" s="2"/>
      <c r="G619" s="2"/>
      <c r="H619" s="15"/>
      <c r="I619" s="15"/>
      <c r="J619" s="15"/>
      <c r="K619" s="14"/>
      <c r="L619" s="14"/>
      <c r="M619" s="14"/>
    </row>
    <row r="620" spans="1:13" x14ac:dyDescent="0.25">
      <c r="A620" s="2"/>
      <c r="B620" s="2"/>
      <c r="C620" s="2"/>
      <c r="D620" s="2"/>
      <c r="E620" s="2"/>
      <c r="F620" s="2"/>
      <c r="G620" s="2"/>
      <c r="H620" s="15"/>
      <c r="I620" s="15"/>
      <c r="J620" s="15"/>
      <c r="K620" s="14"/>
      <c r="L620" s="14"/>
      <c r="M620" s="14"/>
    </row>
    <row r="621" spans="1:13" x14ac:dyDescent="0.25">
      <c r="A621" s="2"/>
      <c r="B621" s="2"/>
      <c r="C621" s="2"/>
      <c r="D621" s="2"/>
      <c r="E621" s="2"/>
      <c r="F621" s="2"/>
      <c r="G621" s="2"/>
      <c r="H621" s="15"/>
      <c r="I621" s="15"/>
      <c r="J621" s="15"/>
      <c r="K621" s="14"/>
      <c r="L621" s="14"/>
      <c r="M621" s="14"/>
    </row>
    <row r="622" spans="1:13" x14ac:dyDescent="0.25">
      <c r="A622" s="2"/>
      <c r="B622" s="2"/>
      <c r="C622" s="2"/>
      <c r="D622" s="2"/>
      <c r="E622" s="2"/>
      <c r="F622" s="2"/>
      <c r="G622" s="2"/>
      <c r="H622" s="15"/>
      <c r="I622" s="15"/>
      <c r="J622" s="15"/>
      <c r="K622" s="14"/>
      <c r="L622" s="14"/>
      <c r="M622" s="14"/>
    </row>
    <row r="623" spans="1:13" x14ac:dyDescent="0.25">
      <c r="A623" s="2"/>
      <c r="B623" s="2"/>
      <c r="C623" s="2"/>
      <c r="D623" s="2"/>
      <c r="E623" s="2"/>
      <c r="F623" s="2"/>
      <c r="G623" s="2"/>
      <c r="H623" s="15"/>
      <c r="I623" s="15"/>
      <c r="J623" s="15"/>
      <c r="K623" s="14"/>
      <c r="L623" s="14"/>
      <c r="M623" s="14"/>
    </row>
    <row r="624" spans="1:13" x14ac:dyDescent="0.25">
      <c r="A624" s="2"/>
      <c r="B624" s="2"/>
      <c r="C624" s="2"/>
      <c r="D624" s="2"/>
      <c r="E624" s="2"/>
      <c r="F624" s="2"/>
      <c r="G624" s="2"/>
      <c r="H624" s="15"/>
      <c r="I624" s="15"/>
      <c r="J624" s="15"/>
      <c r="K624" s="14"/>
      <c r="L624" s="14"/>
      <c r="M624" s="14"/>
    </row>
    <row r="625" spans="1:13" x14ac:dyDescent="0.25">
      <c r="A625" s="2"/>
      <c r="B625" s="2"/>
      <c r="C625" s="2"/>
      <c r="D625" s="2"/>
      <c r="E625" s="2"/>
      <c r="F625" s="2"/>
      <c r="G625" s="2"/>
      <c r="H625" s="15"/>
      <c r="I625" s="15"/>
      <c r="J625" s="15"/>
      <c r="K625" s="14"/>
      <c r="L625" s="14"/>
      <c r="M625" s="14"/>
    </row>
    <row r="626" spans="1:13" x14ac:dyDescent="0.25">
      <c r="A626" s="2"/>
      <c r="B626" s="2"/>
      <c r="C626" s="2"/>
      <c r="D626" s="2"/>
      <c r="E626" s="2"/>
      <c r="F626" s="2"/>
      <c r="G626" s="2"/>
      <c r="H626" s="15"/>
      <c r="I626" s="15"/>
      <c r="J626" s="15"/>
      <c r="K626" s="14"/>
      <c r="L626" s="14"/>
      <c r="M626" s="14"/>
    </row>
    <row r="627" spans="1:13" x14ac:dyDescent="0.25">
      <c r="A627" s="2"/>
      <c r="B627" s="2"/>
      <c r="C627" s="2"/>
      <c r="D627" s="2"/>
      <c r="E627" s="2"/>
      <c r="F627" s="2"/>
      <c r="G627" s="2"/>
      <c r="H627" s="15"/>
      <c r="I627" s="15"/>
      <c r="J627" s="15"/>
      <c r="K627" s="14"/>
      <c r="L627" s="14"/>
      <c r="M627" s="14"/>
    </row>
    <row r="628" spans="1:13" x14ac:dyDescent="0.25">
      <c r="A628" s="2"/>
      <c r="B628" s="2"/>
      <c r="C628" s="2"/>
      <c r="D628" s="2"/>
      <c r="E628" s="2"/>
      <c r="F628" s="2"/>
      <c r="G628" s="2"/>
      <c r="H628" s="15"/>
      <c r="I628" s="15"/>
      <c r="J628" s="15"/>
      <c r="K628" s="14"/>
      <c r="L628" s="14"/>
      <c r="M628" s="14"/>
    </row>
    <row r="629" spans="1:13" x14ac:dyDescent="0.25">
      <c r="A629" s="2"/>
      <c r="B629" s="2"/>
      <c r="C629" s="2"/>
      <c r="D629" s="2"/>
      <c r="E629" s="2"/>
      <c r="F629" s="2"/>
      <c r="G629" s="2"/>
      <c r="H629" s="15"/>
      <c r="I629" s="15"/>
      <c r="J629" s="15"/>
      <c r="K629" s="14"/>
      <c r="L629" s="14"/>
      <c r="M629" s="14"/>
    </row>
    <row r="630" spans="1:13" x14ac:dyDescent="0.25">
      <c r="A630" s="2"/>
      <c r="B630" s="2"/>
      <c r="C630" s="2"/>
      <c r="D630" s="2"/>
      <c r="E630" s="2"/>
      <c r="F630" s="2"/>
      <c r="G630" s="2"/>
      <c r="H630" s="15"/>
      <c r="I630" s="15"/>
      <c r="J630" s="15"/>
      <c r="K630" s="14"/>
      <c r="L630" s="14"/>
      <c r="M630" s="14"/>
    </row>
    <row r="631" spans="1:13" x14ac:dyDescent="0.25">
      <c r="A631" s="2"/>
      <c r="B631" s="2"/>
      <c r="C631" s="2"/>
      <c r="D631" s="2"/>
      <c r="E631" s="2"/>
      <c r="F631" s="2"/>
      <c r="G631" s="2"/>
      <c r="H631" s="15"/>
      <c r="I631" s="15"/>
      <c r="J631" s="15"/>
      <c r="K631" s="14"/>
      <c r="L631" s="14"/>
      <c r="M631" s="14"/>
    </row>
    <row r="632" spans="1:13" x14ac:dyDescent="0.25">
      <c r="A632" s="2"/>
      <c r="B632" s="2"/>
      <c r="C632" s="2"/>
      <c r="D632" s="2"/>
      <c r="E632" s="2"/>
      <c r="F632" s="2"/>
      <c r="G632" s="2"/>
      <c r="H632" s="15"/>
      <c r="I632" s="15"/>
      <c r="J632" s="15"/>
      <c r="K632" s="14"/>
      <c r="L632" s="14"/>
      <c r="M632" s="14"/>
    </row>
    <row r="633" spans="1:13" x14ac:dyDescent="0.25">
      <c r="A633" s="2"/>
      <c r="B633" s="2"/>
      <c r="C633" s="2"/>
      <c r="D633" s="2"/>
      <c r="E633" s="2"/>
      <c r="F633" s="2"/>
      <c r="G633" s="2"/>
      <c r="H633" s="15"/>
      <c r="I633" s="15"/>
      <c r="J633" s="15"/>
      <c r="K633" s="14"/>
      <c r="L633" s="14"/>
      <c r="M633" s="14"/>
    </row>
    <row r="634" spans="1:13" x14ac:dyDescent="0.25">
      <c r="A634" s="2"/>
      <c r="B634" s="2"/>
      <c r="C634" s="2"/>
      <c r="D634" s="2"/>
      <c r="E634" s="2"/>
      <c r="F634" s="2"/>
      <c r="G634" s="2"/>
      <c r="H634" s="15"/>
      <c r="I634" s="15"/>
      <c r="J634" s="15"/>
      <c r="K634" s="14"/>
      <c r="L634" s="14"/>
      <c r="M634" s="14"/>
    </row>
    <row r="635" spans="1:13" x14ac:dyDescent="0.25">
      <c r="A635" s="2"/>
      <c r="B635" s="2"/>
      <c r="C635" s="2"/>
      <c r="D635" s="2"/>
      <c r="E635" s="2"/>
      <c r="F635" s="2"/>
      <c r="G635" s="2"/>
      <c r="H635" s="15"/>
      <c r="I635" s="15"/>
      <c r="J635" s="15"/>
      <c r="K635" s="14"/>
      <c r="L635" s="14"/>
      <c r="M635" s="14"/>
    </row>
    <row r="636" spans="1:13" x14ac:dyDescent="0.25">
      <c r="A636" s="2"/>
      <c r="B636" s="2"/>
      <c r="C636" s="2"/>
      <c r="D636" s="2"/>
      <c r="E636" s="2"/>
      <c r="F636" s="2"/>
      <c r="G636" s="2"/>
      <c r="H636" s="15"/>
      <c r="I636" s="15"/>
      <c r="J636" s="15"/>
      <c r="K636" s="14"/>
      <c r="L636" s="14"/>
      <c r="M636" s="14"/>
    </row>
    <row r="637" spans="1:13" x14ac:dyDescent="0.25">
      <c r="A637" s="2"/>
      <c r="B637" s="2"/>
      <c r="C637" s="2"/>
      <c r="D637" s="2"/>
      <c r="E637" s="2"/>
      <c r="F637" s="2"/>
      <c r="G637" s="2"/>
      <c r="H637" s="15"/>
      <c r="I637" s="15"/>
      <c r="J637" s="15"/>
      <c r="K637" s="14"/>
      <c r="L637" s="14"/>
      <c r="M637" s="14"/>
    </row>
    <row r="638" spans="1:13" x14ac:dyDescent="0.25">
      <c r="A638" s="2"/>
      <c r="B638" s="2"/>
      <c r="C638" s="2"/>
      <c r="D638" s="2"/>
      <c r="E638" s="2"/>
      <c r="F638" s="2"/>
      <c r="G638" s="2"/>
      <c r="H638" s="15"/>
      <c r="I638" s="15"/>
      <c r="J638" s="15"/>
      <c r="K638" s="14"/>
      <c r="L638" s="14"/>
      <c r="M638" s="14"/>
    </row>
    <row r="639" spans="1:13" x14ac:dyDescent="0.25">
      <c r="A639" s="2"/>
      <c r="B639" s="2"/>
      <c r="C639" s="2"/>
      <c r="D639" s="2"/>
      <c r="E639" s="2"/>
      <c r="F639" s="2"/>
      <c r="G639" s="2"/>
      <c r="H639" s="15"/>
      <c r="I639" s="15"/>
      <c r="J639" s="15"/>
      <c r="K639" s="14"/>
      <c r="L639" s="14"/>
      <c r="M639" s="14"/>
    </row>
    <row r="640" spans="1:13" x14ac:dyDescent="0.25">
      <c r="A640" s="2"/>
      <c r="B640" s="2"/>
      <c r="C640" s="2"/>
      <c r="D640" s="2"/>
      <c r="E640" s="2"/>
      <c r="F640" s="2"/>
      <c r="G640" s="2"/>
      <c r="H640" s="15"/>
      <c r="I640" s="15"/>
      <c r="J640" s="15"/>
      <c r="K640" s="14"/>
      <c r="L640" s="14"/>
      <c r="M640" s="14"/>
    </row>
    <row r="641" spans="1:13" x14ac:dyDescent="0.25">
      <c r="A641" s="2"/>
      <c r="B641" s="2"/>
      <c r="C641" s="2"/>
      <c r="D641" s="2"/>
      <c r="E641" s="2"/>
      <c r="F641" s="2"/>
      <c r="G641" s="2"/>
      <c r="H641" s="15"/>
      <c r="I641" s="15"/>
      <c r="J641" s="15"/>
      <c r="K641" s="14"/>
      <c r="L641" s="14"/>
      <c r="M641" s="14"/>
    </row>
    <row r="642" spans="1:13" x14ac:dyDescent="0.25">
      <c r="A642" s="2"/>
      <c r="B642" s="2"/>
      <c r="C642" s="2"/>
      <c r="D642" s="2"/>
      <c r="E642" s="2"/>
      <c r="F642" s="2"/>
      <c r="G642" s="2"/>
      <c r="H642" s="15"/>
      <c r="I642" s="15"/>
      <c r="J642" s="15"/>
      <c r="K642" s="14"/>
      <c r="L642" s="14"/>
      <c r="M642" s="14"/>
    </row>
    <row r="643" spans="1:13" x14ac:dyDescent="0.25">
      <c r="A643" s="2"/>
      <c r="B643" s="2"/>
      <c r="C643" s="2"/>
      <c r="D643" s="2"/>
      <c r="E643" s="2"/>
      <c r="F643" s="2"/>
      <c r="G643" s="2"/>
      <c r="H643" s="15"/>
      <c r="I643" s="15"/>
      <c r="J643" s="15"/>
      <c r="K643" s="14"/>
      <c r="L643" s="14"/>
      <c r="M643" s="14"/>
    </row>
    <row r="644" spans="1:13" x14ac:dyDescent="0.25">
      <c r="A644" s="2"/>
      <c r="B644" s="2"/>
      <c r="C644" s="2"/>
      <c r="D644" s="2"/>
      <c r="E644" s="2"/>
      <c r="F644" s="2"/>
      <c r="G644" s="2"/>
      <c r="H644" s="15"/>
      <c r="I644" s="15"/>
      <c r="J644" s="15"/>
      <c r="K644" s="14"/>
      <c r="L644" s="14"/>
      <c r="M644" s="14"/>
    </row>
    <row r="645" spans="1:13" x14ac:dyDescent="0.25">
      <c r="A645" s="2"/>
      <c r="B645" s="2"/>
      <c r="C645" s="2"/>
      <c r="D645" s="2"/>
      <c r="E645" s="2"/>
      <c r="F645" s="2"/>
      <c r="G645" s="2"/>
      <c r="H645" s="15"/>
      <c r="I645" s="15"/>
      <c r="J645" s="15"/>
      <c r="K645" s="14"/>
      <c r="L645" s="14"/>
      <c r="M645" s="14"/>
    </row>
    <row r="646" spans="1:13" x14ac:dyDescent="0.25">
      <c r="A646" s="2"/>
      <c r="B646" s="2"/>
      <c r="C646" s="2"/>
      <c r="D646" s="2"/>
      <c r="E646" s="2"/>
      <c r="F646" s="2"/>
      <c r="G646" s="2"/>
      <c r="H646" s="15"/>
      <c r="I646" s="15"/>
      <c r="J646" s="15"/>
      <c r="K646" s="14"/>
      <c r="L646" s="14"/>
      <c r="M646" s="14"/>
    </row>
    <row r="647" spans="1:13" x14ac:dyDescent="0.25">
      <c r="A647" s="2"/>
      <c r="B647" s="2"/>
      <c r="C647" s="2"/>
      <c r="D647" s="2"/>
      <c r="E647" s="2"/>
      <c r="F647" s="2"/>
      <c r="G647" s="2"/>
      <c r="H647" s="15"/>
      <c r="I647" s="15"/>
      <c r="J647" s="15"/>
      <c r="K647" s="14"/>
      <c r="L647" s="14"/>
      <c r="M647" s="14"/>
    </row>
    <row r="648" spans="1:13" x14ac:dyDescent="0.25">
      <c r="A648" s="2"/>
      <c r="B648" s="2"/>
      <c r="C648" s="2"/>
      <c r="D648" s="2"/>
      <c r="E648" s="2"/>
      <c r="F648" s="2"/>
      <c r="G648" s="2"/>
      <c r="H648" s="15"/>
      <c r="I648" s="15"/>
      <c r="J648" s="15"/>
      <c r="K648" s="14"/>
      <c r="L648" s="14"/>
      <c r="M648" s="14"/>
    </row>
    <row r="649" spans="1:13" x14ac:dyDescent="0.25">
      <c r="A649" s="2"/>
      <c r="B649" s="2"/>
      <c r="C649" s="2"/>
      <c r="D649" s="2"/>
      <c r="E649" s="2"/>
      <c r="F649" s="2"/>
      <c r="G649" s="2"/>
      <c r="H649" s="15"/>
      <c r="I649" s="15"/>
      <c r="J649" s="15"/>
      <c r="K649" s="14"/>
      <c r="L649" s="14"/>
      <c r="M649" s="14"/>
    </row>
    <row r="650" spans="1:13" x14ac:dyDescent="0.25">
      <c r="A650" s="2"/>
      <c r="B650" s="2"/>
      <c r="C650" s="2"/>
      <c r="D650" s="2"/>
      <c r="E650" s="2"/>
      <c r="F650" s="2"/>
      <c r="G650" s="2"/>
      <c r="H650" s="15"/>
      <c r="I650" s="15"/>
      <c r="J650" s="15"/>
      <c r="K650" s="14"/>
      <c r="L650" s="14"/>
      <c r="M650" s="14"/>
    </row>
    <row r="651" spans="1:13" x14ac:dyDescent="0.25">
      <c r="A651" s="2"/>
      <c r="B651" s="2"/>
      <c r="C651" s="2"/>
      <c r="D651" s="2"/>
      <c r="E651" s="2"/>
      <c r="F651" s="2"/>
      <c r="G651" s="2"/>
      <c r="H651" s="15"/>
      <c r="I651" s="15"/>
      <c r="J651" s="15"/>
      <c r="K651" s="14"/>
      <c r="L651" s="14"/>
      <c r="M651" s="14"/>
    </row>
    <row r="652" spans="1:13" x14ac:dyDescent="0.25">
      <c r="A652" s="2"/>
      <c r="B652" s="2"/>
      <c r="C652" s="2"/>
      <c r="D652" s="2"/>
      <c r="E652" s="2"/>
      <c r="F652" s="2"/>
      <c r="G652" s="2"/>
      <c r="H652" s="15"/>
      <c r="I652" s="15"/>
      <c r="J652" s="15"/>
      <c r="K652" s="14"/>
      <c r="L652" s="14"/>
      <c r="M652" s="14"/>
    </row>
    <row r="653" spans="1:13" x14ac:dyDescent="0.25">
      <c r="A653" s="2"/>
      <c r="B653" s="2"/>
      <c r="C653" s="2"/>
      <c r="D653" s="2"/>
      <c r="E653" s="2"/>
      <c r="F653" s="2"/>
      <c r="G653" s="2"/>
      <c r="H653" s="15"/>
      <c r="I653" s="15"/>
      <c r="J653" s="15"/>
      <c r="K653" s="14"/>
      <c r="L653" s="14"/>
      <c r="M653" s="14"/>
    </row>
    <row r="654" spans="1:13" x14ac:dyDescent="0.25">
      <c r="A654" s="2"/>
      <c r="B654" s="2"/>
      <c r="C654" s="2"/>
      <c r="D654" s="2"/>
      <c r="E654" s="2"/>
      <c r="F654" s="2"/>
      <c r="G654" s="2"/>
      <c r="H654" s="15"/>
      <c r="I654" s="15"/>
      <c r="J654" s="15"/>
      <c r="K654" s="14"/>
      <c r="L654" s="14"/>
      <c r="M654" s="14"/>
    </row>
    <row r="655" spans="1:13" x14ac:dyDescent="0.25">
      <c r="A655" s="2"/>
      <c r="B655" s="2"/>
      <c r="C655" s="2"/>
      <c r="D655" s="2"/>
      <c r="E655" s="2"/>
      <c r="F655" s="2"/>
      <c r="G655" s="2"/>
      <c r="H655" s="15"/>
      <c r="I655" s="15"/>
      <c r="J655" s="15"/>
      <c r="K655" s="14"/>
      <c r="L655" s="14"/>
      <c r="M655" s="14"/>
    </row>
    <row r="656" spans="1:13" x14ac:dyDescent="0.25">
      <c r="A656" s="2"/>
      <c r="B656" s="2"/>
      <c r="C656" s="2"/>
      <c r="D656" s="2"/>
      <c r="E656" s="2"/>
      <c r="F656" s="2"/>
      <c r="G656" s="2"/>
      <c r="H656" s="15"/>
      <c r="I656" s="15"/>
      <c r="J656" s="15"/>
      <c r="K656" s="14"/>
      <c r="L656" s="14"/>
      <c r="M656" s="14"/>
    </row>
    <row r="657" spans="1:13" x14ac:dyDescent="0.25">
      <c r="A657" s="2"/>
      <c r="B657" s="2"/>
      <c r="C657" s="2"/>
      <c r="D657" s="2"/>
      <c r="E657" s="2"/>
      <c r="F657" s="2"/>
      <c r="G657" s="2"/>
      <c r="H657" s="15"/>
      <c r="I657" s="15"/>
      <c r="J657" s="15"/>
      <c r="K657" s="14"/>
      <c r="L657" s="14"/>
      <c r="M657" s="14"/>
    </row>
    <row r="658" spans="1:13" x14ac:dyDescent="0.25">
      <c r="A658" s="2"/>
      <c r="B658" s="2"/>
      <c r="C658" s="2"/>
      <c r="D658" s="2"/>
      <c r="E658" s="2"/>
      <c r="F658" s="2"/>
      <c r="G658" s="2"/>
      <c r="H658" s="15"/>
      <c r="I658" s="15"/>
      <c r="J658" s="15"/>
      <c r="K658" s="14"/>
      <c r="L658" s="14"/>
      <c r="M658" s="14"/>
    </row>
    <row r="659" spans="1:13" x14ac:dyDescent="0.25">
      <c r="A659" s="2"/>
      <c r="B659" s="2"/>
      <c r="C659" s="2"/>
      <c r="D659" s="2"/>
      <c r="E659" s="2"/>
      <c r="F659" s="2"/>
      <c r="G659" s="2"/>
      <c r="H659" s="15"/>
      <c r="I659" s="15"/>
      <c r="J659" s="15"/>
      <c r="K659" s="14"/>
      <c r="L659" s="14"/>
      <c r="M659" s="14"/>
    </row>
  </sheetData>
  <sheetProtection algorithmName="SHA-512" hashValue="ZSZiqGDMa3W6JZobe43VmbTVILpwreVjP3OEVma0NRZOpiCjF+FY0mEXGTxCB6cEBSdicRMOzJC6O1iMqIfm/Q==" saltValue="1EKsmgh5cgn4Y++YXtXNEA==" spinCount="100000" sheet="1" objects="1" scenarios="1"/>
  <autoFilter ref="B1:M515"/>
  <sortState ref="A2:O568">
    <sortCondition ref="A2:A568"/>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B1" workbookViewId="0">
      <selection activeCell="C15" sqref="C15"/>
    </sheetView>
  </sheetViews>
  <sheetFormatPr defaultColWidth="9.140625" defaultRowHeight="15" x14ac:dyDescent="0.25"/>
  <cols>
    <col min="1" max="2" width="33.28515625" style="13" customWidth="1"/>
    <col min="3" max="3" width="60.5703125" style="13" customWidth="1"/>
    <col min="4" max="16384" width="9.140625" style="13"/>
  </cols>
  <sheetData>
    <row r="1" spans="1:3" ht="16.5" thickBot="1" x14ac:dyDescent="0.3">
      <c r="A1" s="7" t="s">
        <v>365</v>
      </c>
      <c r="B1" s="7" t="s">
        <v>364</v>
      </c>
      <c r="C1" s="7" t="s">
        <v>366</v>
      </c>
    </row>
    <row r="2" spans="1:3" x14ac:dyDescent="0.25">
      <c r="A2" s="8" t="s">
        <v>368</v>
      </c>
      <c r="B2" s="8" t="s">
        <v>367</v>
      </c>
      <c r="C2" s="8" t="s">
        <v>369</v>
      </c>
    </row>
    <row r="3" spans="1:3" x14ac:dyDescent="0.25">
      <c r="A3" s="8" t="s">
        <v>101</v>
      </c>
      <c r="B3" s="8" t="s">
        <v>370</v>
      </c>
      <c r="C3" s="8" t="s">
        <v>371</v>
      </c>
    </row>
    <row r="4" spans="1:3" x14ac:dyDescent="0.25">
      <c r="A4" s="8" t="s">
        <v>1</v>
      </c>
      <c r="B4" s="8" t="s">
        <v>372</v>
      </c>
      <c r="C4" s="9" t="s">
        <v>373</v>
      </c>
    </row>
    <row r="5" spans="1:3" x14ac:dyDescent="0.25">
      <c r="A5" s="8" t="s">
        <v>85</v>
      </c>
      <c r="B5" s="8" t="s">
        <v>374</v>
      </c>
      <c r="C5" s="9" t="s">
        <v>375</v>
      </c>
    </row>
    <row r="6" spans="1:3" x14ac:dyDescent="0.25">
      <c r="A6" s="8" t="s">
        <v>97</v>
      </c>
      <c r="B6" s="8" t="s">
        <v>376</v>
      </c>
      <c r="C6" s="10" t="s">
        <v>377</v>
      </c>
    </row>
    <row r="7" spans="1:3" ht="90" x14ac:dyDescent="0.25">
      <c r="A7" s="8" t="s">
        <v>36</v>
      </c>
      <c r="B7" s="8" t="s">
        <v>378</v>
      </c>
      <c r="C7" s="10" t="s">
        <v>379</v>
      </c>
    </row>
    <row r="8" spans="1:3" ht="165" x14ac:dyDescent="0.25">
      <c r="A8" s="8" t="s">
        <v>381</v>
      </c>
      <c r="B8" s="8" t="s">
        <v>380</v>
      </c>
      <c r="C8" s="10" t="s">
        <v>382</v>
      </c>
    </row>
    <row r="9" spans="1:3" ht="195" x14ac:dyDescent="0.25">
      <c r="A9" s="8" t="s">
        <v>141</v>
      </c>
      <c r="B9" s="8" t="s">
        <v>383</v>
      </c>
      <c r="C9" s="10" t="s">
        <v>384</v>
      </c>
    </row>
    <row r="10" spans="1:3" ht="135" x14ac:dyDescent="0.25">
      <c r="A10" s="8" t="s">
        <v>257</v>
      </c>
      <c r="B10" s="8" t="s">
        <v>385</v>
      </c>
      <c r="C10" s="10" t="s">
        <v>386</v>
      </c>
    </row>
    <row r="11" spans="1:3" ht="135" x14ac:dyDescent="0.25">
      <c r="A11" s="8" t="s">
        <v>240</v>
      </c>
      <c r="B11" s="8" t="s">
        <v>387</v>
      </c>
      <c r="C11" s="11" t="s">
        <v>388</v>
      </c>
    </row>
    <row r="12" spans="1:3" ht="105" x14ac:dyDescent="0.25">
      <c r="A12" s="12" t="s">
        <v>114</v>
      </c>
      <c r="B12" s="12" t="s">
        <v>389</v>
      </c>
      <c r="C12" s="11" t="s">
        <v>390</v>
      </c>
    </row>
  </sheetData>
  <hyperlinks>
    <hyperlink ref="C2" r:id="rId1"/>
    <hyperlink ref="C5" r:id="rId2"/>
    <hyperlink ref="C6"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Project category definitions</vt:lpstr>
      <vt:lpstr>Supply &amp; demand projects</vt:lpstr>
      <vt:lpstr>Download links for GSPs</vt:lpstr>
      <vt:lpstr>'Project category definitions'!Print_Area</vt:lpstr>
    </vt:vector>
  </TitlesOfParts>
  <Company>PPIC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Jezdimirovic</dc:creator>
  <cp:lastModifiedBy>Arabella Cureton</cp:lastModifiedBy>
  <dcterms:created xsi:type="dcterms:W3CDTF">2020-02-24T16:59:18Z</dcterms:created>
  <dcterms:modified xsi:type="dcterms:W3CDTF">2020-04-20T23:21:16Z</dcterms:modified>
</cp:coreProperties>
</file>